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7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'Sheet1'!$A$1:$Z$100</definedName>
  </definedNames>
  <calcPr fullCalcOnLoad="1"/>
</workbook>
</file>

<file path=xl/sharedStrings.xml><?xml version="1.0" encoding="utf-8"?>
<sst xmlns="http://schemas.openxmlformats.org/spreadsheetml/2006/main" count="155" uniqueCount="127">
  <si>
    <t>Below $25 000    Inférieurs à 25 000 $</t>
  </si>
  <si>
    <t>Contracts $25,000 and above/ Marchés 25 000 $ et plus</t>
  </si>
  <si>
    <t>Above $25,000 and below     Au dessus de 25 000 $ et au dessous</t>
  </si>
  <si>
    <t>Department and Agency</t>
  </si>
  <si>
    <t>Contract awards</t>
  </si>
  <si>
    <t>Amend- ments</t>
  </si>
  <si>
    <t>Subtotal</t>
  </si>
  <si>
    <t>Electronic bidding</t>
  </si>
  <si>
    <t>Traditional competitive</t>
  </si>
  <si>
    <t>ACANs</t>
  </si>
  <si>
    <t>Competitive</t>
  </si>
  <si>
    <t>Competitive subtotal</t>
  </si>
  <si>
    <t>Non-Competitve</t>
  </si>
  <si>
    <t>Non-competitive subtotal</t>
  </si>
  <si>
    <t xml:space="preserve">Sub-total </t>
  </si>
  <si>
    <t>% Comp.</t>
  </si>
  <si>
    <t>Grand Total</t>
  </si>
  <si>
    <t>Ministère et Organisme</t>
  </si>
  <si>
    <t>l'Adjudication des marchés</t>
  </si>
  <si>
    <t>Modifi- cations</t>
  </si>
  <si>
    <t>Sous total</t>
  </si>
  <si>
    <t>Appel d'offre électronique</t>
  </si>
  <si>
    <t>Concurrence traditionelle</t>
  </si>
  <si>
    <t>PACs</t>
  </si>
  <si>
    <t>Concur-rentiel</t>
  </si>
  <si>
    <t>Sous total concurrentiel</t>
  </si>
  <si>
    <t>Non-concurrentiel</t>
  </si>
  <si>
    <t>Sous total non concurrentiel</t>
  </si>
  <si>
    <t>% concur.</t>
  </si>
  <si>
    <t>Total Final</t>
  </si>
  <si>
    <t>#</t>
  </si>
  <si>
    <t>$ 000</t>
  </si>
  <si>
    <t>Agriculture and Agri-Food, Department of/ l'Agriculture et de l'Agroalimentaire, Ministère de</t>
  </si>
  <si>
    <t xml:space="preserve">Assisted Human Reproduction Agency of Canada/ Agence canadienne de contrôle de la procréation assistée
</t>
  </si>
  <si>
    <t xml:space="preserve">Atlantic Canada Opportunities Agency/ Agence de promotion économique du Canada atlantique
</t>
  </si>
  <si>
    <t xml:space="preserve">Auditor General, Office of the/ vérificateur général, Bureau du </t>
  </si>
  <si>
    <t>Canada Border Services Agency/ Agence des services frontaliers du Canada</t>
  </si>
  <si>
    <t>Canada Revenue Agency/ Agence du revenu du Canada</t>
  </si>
  <si>
    <t>Canada Industrial Relations Board/ Conseil canadien des relations industrielles</t>
  </si>
  <si>
    <t>Canada School of Public Service/ École de la fonction publique du Canada</t>
  </si>
  <si>
    <t>Canadian Environmental Assessment Agency/ Agence canadienne d'évaluation environnementale</t>
  </si>
  <si>
    <t>Canadian Food Inspection Agency/ Agence canadienne d'inspection des aliments</t>
  </si>
  <si>
    <t>Canadian Forces Grievance Board/ Comité des griefs des forces canadiennes</t>
  </si>
  <si>
    <t>Canadian Grain Commission/ Commission canadienne des grains</t>
  </si>
  <si>
    <t xml:space="preserve">Canadian Heritage, Department of/ Patrimoine canadien, Ministère du </t>
  </si>
  <si>
    <t>Canadian Human Rights Commission/ Commission canadienne des droits de la personne</t>
  </si>
  <si>
    <t>Canadian Human Rights Tribunal/ Tribunal canadien des droits de la personne</t>
  </si>
  <si>
    <t>Canadian Institutes of Health Research/ Instituts de recherche en santé du Canada</t>
  </si>
  <si>
    <t>Canadian International Development Agency/ Agence canadienne de développement international</t>
  </si>
  <si>
    <t>Canadian International Trade Tribunal/ Tribunal canadien du commerce extérieur</t>
  </si>
  <si>
    <t>Canadian Nuclear Safety Commission/ Commission canadienne de sûreté nucléaire</t>
  </si>
  <si>
    <t>Canadian Radio-Television &amp; Telecommunications Commission/ Conseil de la radiodiffusion et des télécommunications canadiennes</t>
  </si>
  <si>
    <t>Canadian Space Agency/ Agence spatial canadienne</t>
  </si>
  <si>
    <t>Canadian Transportation Accident Investigation and Safety Board/ Bureau canadien d'enquête sur les accidents de transport et de la sécurité des transports</t>
  </si>
  <si>
    <t>Canadian Transportation Agency/ Office des transports du Canada</t>
  </si>
  <si>
    <t>Chief Electoral Officer, Office of the/ directeur général des élections, Bureau du</t>
  </si>
  <si>
    <t xml:space="preserve">Citizenship and Immigration, Department of/ la Citoyenneté et de l'Immigration, Ministère de </t>
  </si>
  <si>
    <t>Commissioner for Federal Judicial Affairs, Office of the/ commissaire à la magistrature fédérale, Bureau du</t>
  </si>
  <si>
    <t xml:space="preserve">Commissioner of Lobbying, Office of the/  commissaire à la magistrature fédérale, Bureau du
</t>
  </si>
  <si>
    <t xml:space="preserve">Commissioner of Official Languages, Office of the/ Commissariat aux langues officielles
</t>
  </si>
  <si>
    <t xml:space="preserve">Competition Tribunal, Registry of the/ Tribunal de la concurrence, Greffe du </t>
  </si>
  <si>
    <t>Copyright Board/ Commission du droit d'auteur</t>
  </si>
  <si>
    <t xml:space="preserve">Correctional Investigator of Canada, Office of the/ l'enquêteur correctionnel du Canada, Bureau de 
</t>
  </si>
  <si>
    <t xml:space="preserve">Correctional Service of Canada/ Service correctionnel du Canada </t>
  </si>
  <si>
    <t xml:space="preserve">Courts Administration Service/ Service administratif des tribunaux judiciaires
</t>
  </si>
  <si>
    <t>Economic Development Agency of Canada for the Regions of Quebec/ Agence de développement économique du Canada pour les régions du Québec</t>
  </si>
  <si>
    <t>Environment, Department of the/ l'Environnement, Ministère de</t>
  </si>
  <si>
    <t>Finance, Department of/ Finances, Ministère des</t>
  </si>
  <si>
    <t>Financial Consumer Agency of Canada/ Agence de la consommation en matière financière du Canada</t>
  </si>
  <si>
    <t>Financial Transactions and Reports Analysis Centre of Canada/ Centre d'analyse des opérations et déclarations financières du Canada</t>
  </si>
  <si>
    <t>Fisheries &amp; Oceans, Department of/ Pêches et des Océans, Ministère des</t>
  </si>
  <si>
    <t>Foreign Affairs and International Trade, Department of/ Affaires étrangères et du Commerce international, Ministère des</t>
  </si>
  <si>
    <t>Health, Department of/ Santé, Ministère de la</t>
  </si>
  <si>
    <t>Human Resources and Skills Development, Department of/ Ressources humaines et Développement des compétences Canada, Ministère du</t>
  </si>
  <si>
    <t>Immigration and Refugee Board/ Commission de l'immigration et du statut de réfugié</t>
  </si>
  <si>
    <t>Indian Affairs &amp; Northern Development, Department of/ Affaires indiennes et du Nord canadien, Ministère des</t>
  </si>
  <si>
    <t>Industry, Department of/ l'Industrie, Ministère de</t>
  </si>
  <si>
    <t xml:space="preserve">Information and Privacy Commissioners of Canada, Offices of the/  Commissariats à l'information et à la protection de la vie privée au Canada
</t>
  </si>
  <si>
    <t xml:space="preserve">Infrastructure of Canada, Office of/ l'infrastructure du Canada, Bureau de </t>
  </si>
  <si>
    <t>Justice, Department of/ Justice, Ministère de la</t>
  </si>
  <si>
    <t xml:space="preserve">Library and Archives of Canada/ Bibliothèque et Archives du Canada
</t>
  </si>
  <si>
    <t>Military Police Complaints Commission/ Commission d'examen des plaintes concernant la police militaire</t>
  </si>
  <si>
    <t xml:space="preserve">NAFTA Secretariat -- Canadian Section/ Secrétariat de l'ALÉNA -- Section canadienne
</t>
  </si>
  <si>
    <t>National Capital Commission/ Commission de la capitale nationale</t>
  </si>
  <si>
    <t>National Defence, Department of/ Défense nationale, Ministère de la</t>
  </si>
  <si>
    <t>National Energy Board/ Office national de l'énergie</t>
  </si>
  <si>
    <t xml:space="preserve">National Farm Products Council/ Conseil national des produits agricoles
</t>
  </si>
  <si>
    <t>National Parole Board/ Commission nationale des libérations conditionnelles</t>
  </si>
  <si>
    <t>National Research Council of Canada/ Conseil national de recherches du Canada</t>
  </si>
  <si>
    <t>National Round Table on the Environment and the Economy/ Table ronde nationale sur l'environnement et l'économie</t>
  </si>
  <si>
    <t>Natural Resources, Department of/ Ressources naturelles, Ministère des</t>
  </si>
  <si>
    <t xml:space="preserve">Natural Sciences and Engineering Research Council/ Conseil de recherches en sciences naturelles et en génie
</t>
  </si>
  <si>
    <t>Parks Canada Agency/ Agence parcs Canada</t>
  </si>
  <si>
    <t>Patented Medicine Prices Review Board/ Conseil d'examen du prix des médicaments brevetés</t>
  </si>
  <si>
    <t>Privy Council Office/ Bureau du Conseil privé</t>
  </si>
  <si>
    <t xml:space="preserve">Public Health Agency of Canada/ Agence de la santé publique du Canada
</t>
  </si>
  <si>
    <t xml:space="preserve">Public Prosecutions, Office of the Director of/ l’enquêteur correctionnel du Canada, Bureau de
</t>
  </si>
  <si>
    <t xml:space="preserve">Public Safety and Emergency Preparedness Canada/ Sécurité publique et protection civile Canada </t>
  </si>
  <si>
    <t>Public Sector Integrity Commissioner, Office of/ Commissariat à l'intégrité du secteur public, bureau du</t>
  </si>
  <si>
    <t>Public Servants Disclosure Protection Tribunal, Registry of/ Tribunal de la protection des fonctionnaires divulgateurs d'actes répréhensible, Greffe du</t>
  </si>
  <si>
    <t>Public Service Commission/ Commission de la fonction publique</t>
  </si>
  <si>
    <t xml:space="preserve">Public Service Human Resources Management Agency of Canada/ Agence de gestion des ressources humaines de la fonction publique du Canada
</t>
  </si>
  <si>
    <t>Public Service Labour Relations Board/ Commission des relations de travail dans la fonction publique</t>
  </si>
  <si>
    <t>Public Service Staffing Tribunal/ Tribunal de la dotation de la fonction publique</t>
  </si>
  <si>
    <t xml:space="preserve">Public Works and Government Services, Department of/ Travaux publics et des Services gouvernementaux, Ministère des 
</t>
  </si>
  <si>
    <t xml:space="preserve">Royal Canadian Mounted Police/ Gendarmerie royale du Canada </t>
  </si>
  <si>
    <t xml:space="preserve">Royal Canadian Mounted Police External Review Committee/ Comité externe d'examen de la Gendarmerie royale du Canada
</t>
  </si>
  <si>
    <t>Royal Canadian Mounted Police Public Complaints Commission/ Commission des plaintes du public contre la Gendarmerie royale du Canada</t>
  </si>
  <si>
    <t xml:space="preserve">Security Intelligence Review Committee/ Comité de surveillance des activités de renseignement de sécurité
</t>
  </si>
  <si>
    <t>Social Sciences and Humanities Research Council/ Conseil de recherches en sciences humaines</t>
  </si>
  <si>
    <t>Statistics Canada/ Statistique Canada</t>
  </si>
  <si>
    <t xml:space="preserve">Status of Women, Office of the Co-ordinator/ La situation de la femme, bureau de la coordonnatrice de
</t>
  </si>
  <si>
    <t>Superintendent of Financial Institutions, Office of the/ surintendant des institutions financières, Bureau du</t>
  </si>
  <si>
    <t>Supreme Court of Canada, Registrar of the/ Cour suprême du Canada, Registraire de la</t>
  </si>
  <si>
    <t xml:space="preserve">Transport, Department of/ Transports, Ministère des 
</t>
  </si>
  <si>
    <t>Transportation Appeal Tribunal of Canada/ Tribunal d'appel des transports du Canada</t>
  </si>
  <si>
    <t>Veterans Affairs, Department of/ Anciens combattants, Ministère des</t>
  </si>
  <si>
    <t>Western Economic Diversification, Department of/ Diversification de l'économie de l'Ouest canadien, Ministère de la</t>
  </si>
  <si>
    <t>Total</t>
  </si>
  <si>
    <t>Canadian Centre for Occupational Health and Safety/ Centre canadien d'hygiène et de sécuité au travail</t>
  </si>
  <si>
    <t>Canadian Intergovernmental Conference Secretariat/ Secrétariat des conférences intergouvernementales canadiennes</t>
  </si>
  <si>
    <t>Canadian Polar Commission/ Commission canadienne des affaires polaires</t>
  </si>
  <si>
    <t>2009 Purchasing Activity Report - Departmental Details</t>
  </si>
  <si>
    <t xml:space="preserve">Rapport sur les acquisitions de 2009 - détails par ministère </t>
  </si>
  <si>
    <t>National Battlefields Commission/ Commission des champs de bataille nationaux</t>
  </si>
  <si>
    <t xml:space="preserve">Treasury Board Secretariat/ Secrétariat du conseil du Trésor
</t>
  </si>
  <si>
    <t xml:space="preserve">Veterans Review and Appeal Board/ Tribunal des anciens combattants (révision et appel) Canada
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</si>
</sst>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5">
    <font>
      <sz val="10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22"/>
      <name val="Times New Roman"/>
      <family val="1"/>
    </font>
    <font>
      <b/>
      <sz val="8"/>
      <name val="Arial"/>
      <family val="2"/>
    </font>
    <font>
      <sz val="9"/>
      <name val="Times New Roman"/>
      <family val="0"/>
    </font>
    <font>
      <sz val="8"/>
      <name val="Arial"/>
      <family val="2"/>
    </font>
    <font>
      <b/>
      <sz val="9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>
      <alignment horizontal="left" vertical="top" wrapText="1"/>
    </xf>
    <xf numFmtId="3" fontId="8" fillId="0" borderId="9" xfId="0" applyNumberFormat="1" applyFont="1" applyFill="1" applyBorder="1" applyAlignment="1" quotePrefix="1">
      <alignment horizontal="right"/>
    </xf>
    <xf numFmtId="3" fontId="6" fillId="0" borderId="8" xfId="0" applyNumberFormat="1" applyFont="1" applyFill="1" applyBorder="1" applyAlignment="1">
      <alignment horizontal="left" wrapText="1"/>
    </xf>
    <xf numFmtId="3" fontId="8" fillId="0" borderId="9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left" vertical="justify" wrapText="1"/>
    </xf>
    <xf numFmtId="3" fontId="10" fillId="0" borderId="7" xfId="0" applyNumberFormat="1" applyFont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6" fillId="0" borderId="12" xfId="0" applyNumberFormat="1" applyFont="1" applyFill="1" applyBorder="1" applyAlignment="1">
      <alignment vertical="justify"/>
    </xf>
    <xf numFmtId="3" fontId="8" fillId="0" borderId="13" xfId="0" applyNumberFormat="1" applyFont="1" applyFill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164" fontId="10" fillId="0" borderId="7" xfId="19" applyNumberFormat="1" applyFont="1" applyBorder="1" applyAlignment="1">
      <alignment horizontal="right"/>
    </xf>
    <xf numFmtId="164" fontId="10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6" fillId="0" borderId="8" xfId="0" applyNumberFormat="1" applyFont="1" applyFill="1" applyBorder="1" applyAlignment="1" quotePrefix="1">
      <alignment horizontal="left" wrapText="1"/>
    </xf>
    <xf numFmtId="3" fontId="6" fillId="0" borderId="8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vertical="justify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left" vertical="justify" wrapText="1"/>
    </xf>
    <xf numFmtId="3" fontId="6" fillId="0" borderId="8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3" fontId="5" fillId="0" borderId="14" xfId="0" applyNumberFormat="1" applyFont="1" applyBorder="1" applyAlignment="1" quotePrefix="1">
      <alignment horizontal="center"/>
    </xf>
    <xf numFmtId="3" fontId="5" fillId="0" borderId="15" xfId="0" applyNumberFormat="1" applyFont="1" applyBorder="1" applyAlignment="1" quotePrefix="1">
      <alignment horizontal="center"/>
    </xf>
    <xf numFmtId="3" fontId="5" fillId="0" borderId="16" xfId="0" applyNumberFormat="1" applyFont="1" applyBorder="1" applyAlignment="1">
      <alignment horizontal="center"/>
    </xf>
    <xf numFmtId="6" fontId="5" fillId="0" borderId="14" xfId="0" applyNumberFormat="1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3" fontId="5" fillId="0" borderId="16" xfId="0" applyNumberFormat="1" applyFont="1" applyBorder="1" applyAlignment="1" quotePrefix="1">
      <alignment horizontal="center"/>
    </xf>
    <xf numFmtId="3" fontId="5" fillId="0" borderId="15" xfId="0" applyNumberFormat="1" applyFont="1" applyBorder="1" applyAlignment="1" quotePrefix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7" xfId="0" applyNumberFormat="1" applyFont="1" applyBorder="1" applyAlignment="1" quotePrefix="1">
      <alignment horizontal="center"/>
    </xf>
    <xf numFmtId="3" fontId="7" fillId="0" borderId="16" xfId="0" applyNumberFormat="1" applyFont="1" applyBorder="1" applyAlignment="1">
      <alignment horizontal="center"/>
    </xf>
    <xf numFmtId="3" fontId="5" fillId="0" borderId="14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 quotePrefix="1">
      <alignment horizontal="center"/>
    </xf>
    <xf numFmtId="0" fontId="7" fillId="0" borderId="16" xfId="0" applyFont="1" applyBorder="1" applyAlignment="1">
      <alignment horizontal="center"/>
    </xf>
    <xf numFmtId="3" fontId="5" fillId="0" borderId="18" xfId="0" applyNumberFormat="1" applyFont="1" applyBorder="1" applyAlignment="1" quotePrefix="1">
      <alignment horizontal="center"/>
    </xf>
    <xf numFmtId="3" fontId="8" fillId="0" borderId="7" xfId="0" applyNumberFormat="1" applyFont="1" applyBorder="1" applyAlignment="1" quotePrefix="1">
      <alignment horizontal="right"/>
    </xf>
    <xf numFmtId="3" fontId="11" fillId="0" borderId="7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3" fillId="0" borderId="2" xfId="0" applyFont="1" applyFill="1" applyBorder="1" applyAlignment="1">
      <alignment horizontal="center" shrinkToFit="1"/>
    </xf>
    <xf numFmtId="3" fontId="11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 horizontal="left" vertical="justify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3" fontId="12" fillId="0" borderId="22" xfId="0" applyNumberFormat="1" applyFont="1" applyFill="1" applyBorder="1" applyAlignment="1">
      <alignment horizontal="left" vertical="center"/>
    </xf>
    <xf numFmtId="3" fontId="14" fillId="0" borderId="11" xfId="0" applyNumberFormat="1" applyFont="1" applyBorder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3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140625" defaultRowHeight="12.75"/>
  <cols>
    <col min="1" max="1" width="20.140625" style="0" bestFit="1" customWidth="1"/>
    <col min="2" max="14" width="9.28125" style="0" bestFit="1" customWidth="1"/>
    <col min="15" max="15" width="11.421875" style="0" bestFit="1" customWidth="1"/>
    <col min="16" max="25" width="9.28125" style="0" bestFit="1" customWidth="1"/>
    <col min="26" max="26" width="11.421875" style="0" bestFit="1" customWidth="1"/>
    <col min="31" max="32" width="12.28125" style="0" bestFit="1" customWidth="1"/>
  </cols>
  <sheetData>
    <row r="1" spans="1:53" ht="21" thickTop="1">
      <c r="A1" s="97" t="s">
        <v>122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73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</row>
    <row r="2" spans="1:53" ht="21" thickBot="1">
      <c r="A2" s="99" t="s">
        <v>123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1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</row>
    <row r="3" spans="1:53" ht="28.5" thickTop="1">
      <c r="A3" s="53"/>
      <c r="B3" s="102" t="s">
        <v>0</v>
      </c>
      <c r="C3" s="103"/>
      <c r="D3" s="103"/>
      <c r="E3" s="104"/>
      <c r="F3" s="108" t="s">
        <v>1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/>
      <c r="Y3" s="93" t="s">
        <v>2</v>
      </c>
      <c r="Z3" s="114"/>
      <c r="AC3" s="66"/>
      <c r="AD3" s="9"/>
      <c r="AE3" s="9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5"/>
      <c r="AZ3" s="9"/>
      <c r="BA3" s="65"/>
    </row>
    <row r="4" spans="1:53" ht="13.5" thickBot="1">
      <c r="A4" s="1"/>
      <c r="B4" s="105"/>
      <c r="C4" s="106"/>
      <c r="D4" s="106"/>
      <c r="E4" s="107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5"/>
      <c r="Z4" s="116"/>
      <c r="AC4" s="66"/>
      <c r="AD4" s="66"/>
      <c r="AE4" s="66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9"/>
      <c r="AZ4" s="9"/>
      <c r="BA4" s="65"/>
    </row>
    <row r="5" spans="1:53" ht="23.25" thickTop="1">
      <c r="A5" s="2" t="s">
        <v>3</v>
      </c>
      <c r="B5" s="95" t="s">
        <v>4</v>
      </c>
      <c r="C5" s="96"/>
      <c r="D5" s="3" t="s">
        <v>5</v>
      </c>
      <c r="E5" s="4" t="s">
        <v>6</v>
      </c>
      <c r="F5" s="87" t="s">
        <v>7</v>
      </c>
      <c r="G5" s="88"/>
      <c r="H5" s="95" t="s">
        <v>8</v>
      </c>
      <c r="I5" s="96"/>
      <c r="J5" s="87" t="s">
        <v>9</v>
      </c>
      <c r="K5" s="88"/>
      <c r="L5" s="5" t="s">
        <v>10</v>
      </c>
      <c r="M5" s="3" t="s">
        <v>5</v>
      </c>
      <c r="N5" s="93" t="s">
        <v>11</v>
      </c>
      <c r="O5" s="94"/>
      <c r="P5" s="87" t="s">
        <v>12</v>
      </c>
      <c r="Q5" s="88"/>
      <c r="R5" s="3" t="s">
        <v>5</v>
      </c>
      <c r="S5" s="93" t="s">
        <v>13</v>
      </c>
      <c r="T5" s="94"/>
      <c r="U5" s="91" t="s">
        <v>14</v>
      </c>
      <c r="V5" s="92"/>
      <c r="W5" s="79" t="s">
        <v>15</v>
      </c>
      <c r="X5" s="80"/>
      <c r="Y5" s="81" t="s">
        <v>16</v>
      </c>
      <c r="Z5" s="82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</row>
    <row r="6" spans="1:26" ht="22.5">
      <c r="A6" s="6" t="s">
        <v>17</v>
      </c>
      <c r="B6" s="83" t="s">
        <v>18</v>
      </c>
      <c r="C6" s="84"/>
      <c r="D6" s="8" t="s">
        <v>19</v>
      </c>
      <c r="E6" s="9" t="s">
        <v>20</v>
      </c>
      <c r="F6" s="85" t="s">
        <v>21</v>
      </c>
      <c r="G6" s="86"/>
      <c r="H6" s="85" t="s">
        <v>22</v>
      </c>
      <c r="I6" s="86"/>
      <c r="J6" s="87" t="s">
        <v>23</v>
      </c>
      <c r="K6" s="88"/>
      <c r="L6" s="7" t="s">
        <v>24</v>
      </c>
      <c r="M6" s="8" t="s">
        <v>19</v>
      </c>
      <c r="N6" s="89" t="s">
        <v>25</v>
      </c>
      <c r="O6" s="90"/>
      <c r="P6" s="83" t="s">
        <v>26</v>
      </c>
      <c r="Q6" s="84"/>
      <c r="R6" s="8" t="s">
        <v>19</v>
      </c>
      <c r="S6" s="89" t="s">
        <v>27</v>
      </c>
      <c r="T6" s="90"/>
      <c r="U6" s="91" t="s">
        <v>20</v>
      </c>
      <c r="V6" s="92"/>
      <c r="W6" s="75" t="s">
        <v>28</v>
      </c>
      <c r="X6" s="76"/>
      <c r="Y6" s="77" t="s">
        <v>29</v>
      </c>
      <c r="Z6" s="78"/>
    </row>
    <row r="7" spans="1:26" ht="12.75">
      <c r="A7" s="71"/>
      <c r="B7" s="70" t="s">
        <v>30</v>
      </c>
      <c r="C7" s="33" t="s">
        <v>31</v>
      </c>
      <c r="D7" s="34" t="s">
        <v>31</v>
      </c>
      <c r="E7" s="33" t="s">
        <v>31</v>
      </c>
      <c r="F7" s="35" t="s">
        <v>30</v>
      </c>
      <c r="G7" s="36" t="s">
        <v>31</v>
      </c>
      <c r="H7" s="35" t="s">
        <v>30</v>
      </c>
      <c r="I7" s="36" t="s">
        <v>31</v>
      </c>
      <c r="J7" s="37" t="s">
        <v>30</v>
      </c>
      <c r="K7" s="38" t="s">
        <v>31</v>
      </c>
      <c r="L7" s="39" t="s">
        <v>31</v>
      </c>
      <c r="M7" s="40" t="s">
        <v>31</v>
      </c>
      <c r="N7" s="41" t="s">
        <v>30</v>
      </c>
      <c r="O7" s="42" t="s">
        <v>31</v>
      </c>
      <c r="P7" s="43" t="s">
        <v>30</v>
      </c>
      <c r="Q7" s="42" t="s">
        <v>31</v>
      </c>
      <c r="R7" s="40" t="s">
        <v>31</v>
      </c>
      <c r="S7" s="41" t="s">
        <v>30</v>
      </c>
      <c r="T7" s="44" t="s">
        <v>31</v>
      </c>
      <c r="U7" s="43" t="s">
        <v>30</v>
      </c>
      <c r="V7" s="42" t="s">
        <v>31</v>
      </c>
      <c r="W7" s="45" t="s">
        <v>30</v>
      </c>
      <c r="X7" s="46" t="s">
        <v>31</v>
      </c>
      <c r="Y7" s="47" t="s">
        <v>30</v>
      </c>
      <c r="Z7" s="48" t="s">
        <v>31</v>
      </c>
    </row>
    <row r="8" spans="1:34" ht="45.75" customHeight="1">
      <c r="A8" s="72" t="s">
        <v>32</v>
      </c>
      <c r="B8" s="21">
        <v>3251</v>
      </c>
      <c r="C8" s="10">
        <v>22969</v>
      </c>
      <c r="D8" s="10">
        <v>643</v>
      </c>
      <c r="E8" s="10">
        <f>SUM(C8,D8)</f>
        <v>23612</v>
      </c>
      <c r="F8" s="11">
        <v>250</v>
      </c>
      <c r="G8" s="11">
        <v>27547</v>
      </c>
      <c r="H8" s="11">
        <v>268</v>
      </c>
      <c r="I8" s="11">
        <v>23418</v>
      </c>
      <c r="J8" s="11">
        <v>27</v>
      </c>
      <c r="K8" s="11">
        <v>5027</v>
      </c>
      <c r="L8" s="11">
        <f>SUM(G8,I8,K8)</f>
        <v>55992</v>
      </c>
      <c r="M8" s="11">
        <v>20572</v>
      </c>
      <c r="N8" s="22">
        <f aca="true" t="shared" si="0" ref="N8:N63">SUM(F8,H8,J8)</f>
        <v>545</v>
      </c>
      <c r="O8" s="22">
        <f>SUM(L8,M8)</f>
        <v>76564</v>
      </c>
      <c r="P8" s="11">
        <v>69</v>
      </c>
      <c r="Q8" s="11">
        <v>5042</v>
      </c>
      <c r="R8" s="11">
        <v>968</v>
      </c>
      <c r="S8" s="11">
        <f>SUM(P8)</f>
        <v>69</v>
      </c>
      <c r="T8" s="11">
        <f>SUM(Q8,R8)</f>
        <v>6010</v>
      </c>
      <c r="U8" s="11">
        <f>SUM(N8,S8)</f>
        <v>614</v>
      </c>
      <c r="V8" s="11">
        <f>SUM(O8,T8)</f>
        <v>82574</v>
      </c>
      <c r="W8" s="23">
        <f>N8/U8</f>
        <v>0.8876221498371335</v>
      </c>
      <c r="X8" s="24">
        <f>O8/V8</f>
        <v>0.9272167994768329</v>
      </c>
      <c r="Y8" s="25">
        <f>SUM(B8,U8)</f>
        <v>3865</v>
      </c>
      <c r="Z8" s="54">
        <f>SUM(E8,V8)</f>
        <v>106186</v>
      </c>
      <c r="AC8" s="68"/>
      <c r="AD8" s="68"/>
      <c r="AE8" s="68"/>
      <c r="AF8" s="68"/>
      <c r="AG8" s="68"/>
      <c r="AH8" s="68"/>
    </row>
    <row r="9" spans="1:34" ht="78.75">
      <c r="A9" s="20" t="s">
        <v>33</v>
      </c>
      <c r="B9" s="21">
        <v>51</v>
      </c>
      <c r="C9" s="10">
        <v>351</v>
      </c>
      <c r="D9" s="10">
        <v>60</v>
      </c>
      <c r="E9" s="10">
        <f>SUM(C9,D9)</f>
        <v>411</v>
      </c>
      <c r="F9" s="11">
        <v>0</v>
      </c>
      <c r="G9" s="11">
        <v>0</v>
      </c>
      <c r="H9" s="11">
        <v>10</v>
      </c>
      <c r="I9" s="11">
        <v>653</v>
      </c>
      <c r="J9" s="11">
        <v>0</v>
      </c>
      <c r="K9" s="11">
        <v>0</v>
      </c>
      <c r="L9" s="11">
        <f>SUM(G9,I9,K9)</f>
        <v>653</v>
      </c>
      <c r="M9" s="11">
        <v>395</v>
      </c>
      <c r="N9" s="22">
        <f t="shared" si="0"/>
        <v>10</v>
      </c>
      <c r="O9" s="22">
        <f>SUM(L9,M9)</f>
        <v>1048</v>
      </c>
      <c r="P9" s="11">
        <v>0</v>
      </c>
      <c r="Q9" s="11">
        <v>0</v>
      </c>
      <c r="R9" s="11">
        <v>0</v>
      </c>
      <c r="S9" s="11">
        <f>SUM(P9)</f>
        <v>0</v>
      </c>
      <c r="T9" s="11">
        <f>SUM(Q9,R9)</f>
        <v>0</v>
      </c>
      <c r="U9" s="11">
        <f>SUM(N9,S9)</f>
        <v>10</v>
      </c>
      <c r="V9" s="11">
        <f>SUM(O9,T9)</f>
        <v>1048</v>
      </c>
      <c r="W9" s="23">
        <f>N9/U9</f>
        <v>1</v>
      </c>
      <c r="X9" s="24">
        <f>O9/V9</f>
        <v>1</v>
      </c>
      <c r="Y9" s="25">
        <f>SUM(B9,U9)</f>
        <v>61</v>
      </c>
      <c r="Z9" s="54">
        <f>SUM(E9,V9)</f>
        <v>1459</v>
      </c>
      <c r="AC9" s="68"/>
      <c r="AD9" s="68"/>
      <c r="AE9" s="68"/>
      <c r="AF9" s="68"/>
      <c r="AG9" s="68"/>
      <c r="AH9" s="68"/>
    </row>
    <row r="10" spans="1:34" ht="67.5">
      <c r="A10" s="12" t="s">
        <v>34</v>
      </c>
      <c r="B10" s="13">
        <v>1213</v>
      </c>
      <c r="C10" s="10">
        <v>2996</v>
      </c>
      <c r="D10" s="10">
        <v>224</v>
      </c>
      <c r="E10" s="10">
        <f aca="true" t="shared" si="1" ref="E10:E23">SUM(C10,D10)</f>
        <v>3220</v>
      </c>
      <c r="F10" s="11">
        <v>22</v>
      </c>
      <c r="G10" s="11">
        <v>1966</v>
      </c>
      <c r="H10" s="11">
        <v>12</v>
      </c>
      <c r="I10" s="11">
        <v>602</v>
      </c>
      <c r="J10" s="11">
        <v>1</v>
      </c>
      <c r="K10" s="11">
        <v>62</v>
      </c>
      <c r="L10" s="11">
        <f aca="true" t="shared" si="2" ref="L10:L63">SUM(G10,I10,K10)</f>
        <v>2630</v>
      </c>
      <c r="M10" s="11">
        <v>149</v>
      </c>
      <c r="N10" s="22">
        <f t="shared" si="0"/>
        <v>35</v>
      </c>
      <c r="O10" s="22">
        <f aca="true" t="shared" si="3" ref="O10:O63">SUM(L10,M10)</f>
        <v>2779</v>
      </c>
      <c r="P10" s="11">
        <v>2</v>
      </c>
      <c r="Q10" s="11">
        <v>1111</v>
      </c>
      <c r="R10" s="11">
        <v>15</v>
      </c>
      <c r="S10" s="11">
        <f>SUM(P10)</f>
        <v>2</v>
      </c>
      <c r="T10" s="11">
        <f>SUM(Q10,R10)</f>
        <v>1126</v>
      </c>
      <c r="U10" s="11">
        <f aca="true" t="shared" si="4" ref="U10:V63">SUM(N10,S10)</f>
        <v>37</v>
      </c>
      <c r="V10" s="11">
        <f t="shared" si="4"/>
        <v>3905</v>
      </c>
      <c r="W10" s="23">
        <f aca="true" t="shared" si="5" ref="W10:X63">N10/U10</f>
        <v>0.9459459459459459</v>
      </c>
      <c r="X10" s="24">
        <f t="shared" si="5"/>
        <v>0.711651728553137</v>
      </c>
      <c r="Y10" s="25">
        <f aca="true" t="shared" si="6" ref="Y10:Y63">SUM(B10,U10)</f>
        <v>1250</v>
      </c>
      <c r="Z10" s="54">
        <f aca="true" t="shared" si="7" ref="Z10:Z63">SUM(E10,V10)</f>
        <v>7125</v>
      </c>
      <c r="AC10" s="68"/>
      <c r="AD10" s="68"/>
      <c r="AE10" s="68"/>
      <c r="AF10" s="68"/>
      <c r="AG10" s="68"/>
      <c r="AH10" s="68"/>
    </row>
    <row r="11" spans="1:34" ht="33.75">
      <c r="A11" s="14" t="s">
        <v>35</v>
      </c>
      <c r="B11" s="15">
        <v>276</v>
      </c>
      <c r="C11" s="10">
        <v>1214</v>
      </c>
      <c r="D11" s="10">
        <v>129</v>
      </c>
      <c r="E11" s="10">
        <f aca="true" t="shared" si="8" ref="E11:E16">SUM(C11,D11)</f>
        <v>1343</v>
      </c>
      <c r="F11" s="11">
        <v>1</v>
      </c>
      <c r="G11" s="11">
        <v>121</v>
      </c>
      <c r="H11" s="11">
        <v>36</v>
      </c>
      <c r="I11" s="11">
        <v>1719</v>
      </c>
      <c r="J11" s="49">
        <v>0</v>
      </c>
      <c r="K11" s="49">
        <v>0</v>
      </c>
      <c r="L11" s="11">
        <f t="shared" si="2"/>
        <v>1840</v>
      </c>
      <c r="M11" s="11">
        <v>236</v>
      </c>
      <c r="N11" s="22">
        <f t="shared" si="0"/>
        <v>37</v>
      </c>
      <c r="O11" s="22">
        <f t="shared" si="3"/>
        <v>2076</v>
      </c>
      <c r="P11" s="11">
        <v>11</v>
      </c>
      <c r="Q11" s="11">
        <v>342</v>
      </c>
      <c r="R11" s="11">
        <v>121</v>
      </c>
      <c r="S11" s="11">
        <f aca="true" t="shared" si="9" ref="S11:S63">SUM(P11)</f>
        <v>11</v>
      </c>
      <c r="T11" s="11">
        <f aca="true" t="shared" si="10" ref="T11:T58">SUM(Q11,R11)</f>
        <v>463</v>
      </c>
      <c r="U11" s="11">
        <f t="shared" si="4"/>
        <v>48</v>
      </c>
      <c r="V11" s="11">
        <f t="shared" si="4"/>
        <v>2539</v>
      </c>
      <c r="W11" s="23">
        <f t="shared" si="5"/>
        <v>0.7708333333333334</v>
      </c>
      <c r="X11" s="24">
        <f t="shared" si="5"/>
        <v>0.8176447420244191</v>
      </c>
      <c r="Y11" s="25">
        <f t="shared" si="6"/>
        <v>324</v>
      </c>
      <c r="Z11" s="54">
        <f t="shared" si="7"/>
        <v>3882</v>
      </c>
      <c r="AC11" s="68"/>
      <c r="AD11" s="68"/>
      <c r="AE11" s="68"/>
      <c r="AF11" s="68"/>
      <c r="AG11" s="68"/>
      <c r="AH11" s="68"/>
    </row>
    <row r="12" spans="1:34" ht="45">
      <c r="A12" s="14" t="s">
        <v>36</v>
      </c>
      <c r="B12" s="15">
        <v>1908</v>
      </c>
      <c r="C12" s="10">
        <v>8783</v>
      </c>
      <c r="D12" s="10">
        <v>755</v>
      </c>
      <c r="E12" s="10">
        <f t="shared" si="8"/>
        <v>9538</v>
      </c>
      <c r="F12" s="11">
        <v>56</v>
      </c>
      <c r="G12" s="11">
        <v>43890</v>
      </c>
      <c r="H12" s="11">
        <v>93</v>
      </c>
      <c r="I12" s="11">
        <v>49180</v>
      </c>
      <c r="J12" s="49">
        <v>18</v>
      </c>
      <c r="K12" s="49">
        <v>14968</v>
      </c>
      <c r="L12" s="11">
        <f t="shared" si="2"/>
        <v>108038</v>
      </c>
      <c r="M12" s="11">
        <v>21490</v>
      </c>
      <c r="N12" s="22">
        <f t="shared" si="0"/>
        <v>167</v>
      </c>
      <c r="O12" s="22">
        <f t="shared" si="3"/>
        <v>129528</v>
      </c>
      <c r="P12" s="11">
        <v>53</v>
      </c>
      <c r="Q12" s="11">
        <v>5934</v>
      </c>
      <c r="R12" s="11">
        <v>2092</v>
      </c>
      <c r="S12" s="11">
        <f t="shared" si="9"/>
        <v>53</v>
      </c>
      <c r="T12" s="11">
        <f t="shared" si="10"/>
        <v>8026</v>
      </c>
      <c r="U12" s="11">
        <f t="shared" si="4"/>
        <v>220</v>
      </c>
      <c r="V12" s="11">
        <f t="shared" si="4"/>
        <v>137554</v>
      </c>
      <c r="W12" s="23">
        <f t="shared" si="5"/>
        <v>0.759090909090909</v>
      </c>
      <c r="X12" s="24">
        <f t="shared" si="5"/>
        <v>0.9416520057577388</v>
      </c>
      <c r="Y12" s="25">
        <f t="shared" si="6"/>
        <v>2128</v>
      </c>
      <c r="Z12" s="54">
        <f t="shared" si="7"/>
        <v>147092</v>
      </c>
      <c r="AC12" s="68"/>
      <c r="AD12" s="68"/>
      <c r="AE12" s="68"/>
      <c r="AF12" s="68"/>
      <c r="AG12" s="68"/>
      <c r="AH12" s="68"/>
    </row>
    <row r="13" spans="1:34" ht="33.75">
      <c r="A13" s="14" t="s">
        <v>37</v>
      </c>
      <c r="B13" s="15">
        <v>1596</v>
      </c>
      <c r="C13" s="10">
        <v>8004</v>
      </c>
      <c r="D13" s="10">
        <v>276</v>
      </c>
      <c r="E13" s="10">
        <f t="shared" si="8"/>
        <v>8280</v>
      </c>
      <c r="F13" s="11">
        <v>39</v>
      </c>
      <c r="G13" s="11">
        <v>73455</v>
      </c>
      <c r="H13" s="11">
        <v>48</v>
      </c>
      <c r="I13" s="11">
        <v>16022</v>
      </c>
      <c r="J13" s="49">
        <v>9</v>
      </c>
      <c r="K13" s="49">
        <v>3271</v>
      </c>
      <c r="L13" s="11">
        <f t="shared" si="2"/>
        <v>92748</v>
      </c>
      <c r="M13" s="11">
        <v>95962</v>
      </c>
      <c r="N13" s="22">
        <f t="shared" si="0"/>
        <v>96</v>
      </c>
      <c r="O13" s="22">
        <f t="shared" si="3"/>
        <v>188710</v>
      </c>
      <c r="P13" s="11">
        <v>91</v>
      </c>
      <c r="Q13" s="11">
        <v>19429</v>
      </c>
      <c r="R13" s="11">
        <v>23526</v>
      </c>
      <c r="S13" s="11">
        <f t="shared" si="9"/>
        <v>91</v>
      </c>
      <c r="T13" s="11">
        <f t="shared" si="10"/>
        <v>42955</v>
      </c>
      <c r="U13" s="11">
        <f t="shared" si="4"/>
        <v>187</v>
      </c>
      <c r="V13" s="11">
        <f t="shared" si="4"/>
        <v>231665</v>
      </c>
      <c r="W13" s="23">
        <f t="shared" si="5"/>
        <v>0.5133689839572193</v>
      </c>
      <c r="X13" s="24">
        <f t="shared" si="5"/>
        <v>0.814581399866186</v>
      </c>
      <c r="Y13" s="25">
        <f t="shared" si="6"/>
        <v>1783</v>
      </c>
      <c r="Z13" s="54">
        <f t="shared" si="7"/>
        <v>239945</v>
      </c>
      <c r="AC13" s="68"/>
      <c r="AD13" s="68"/>
      <c r="AE13" s="68"/>
      <c r="AF13" s="68"/>
      <c r="AG13" s="68"/>
      <c r="AH13" s="68"/>
    </row>
    <row r="14" spans="1:34" ht="33.75">
      <c r="A14" s="14" t="s">
        <v>38</v>
      </c>
      <c r="B14" s="15">
        <v>102</v>
      </c>
      <c r="C14" s="10">
        <v>144</v>
      </c>
      <c r="D14" s="10">
        <v>0</v>
      </c>
      <c r="E14" s="10">
        <f t="shared" si="8"/>
        <v>144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2"/>
        <v>0</v>
      </c>
      <c r="M14" s="11">
        <v>0</v>
      </c>
      <c r="N14" s="22">
        <f t="shared" si="0"/>
        <v>0</v>
      </c>
      <c r="O14" s="22">
        <f t="shared" si="3"/>
        <v>0</v>
      </c>
      <c r="P14" s="11">
        <v>0</v>
      </c>
      <c r="Q14" s="11">
        <v>0</v>
      </c>
      <c r="R14" s="11">
        <v>0</v>
      </c>
      <c r="S14" s="11">
        <f t="shared" si="9"/>
        <v>0</v>
      </c>
      <c r="T14" s="11">
        <f t="shared" si="10"/>
        <v>0</v>
      </c>
      <c r="U14" s="11">
        <f t="shared" si="4"/>
        <v>0</v>
      </c>
      <c r="V14" s="11">
        <f t="shared" si="4"/>
        <v>0</v>
      </c>
      <c r="W14" s="23">
        <v>0</v>
      </c>
      <c r="X14" s="24">
        <v>0</v>
      </c>
      <c r="Y14" s="25">
        <f t="shared" si="6"/>
        <v>102</v>
      </c>
      <c r="Z14" s="54">
        <f t="shared" si="7"/>
        <v>144</v>
      </c>
      <c r="AC14" s="68"/>
      <c r="AD14" s="68"/>
      <c r="AE14" s="68"/>
      <c r="AF14" s="68"/>
      <c r="AG14" s="68"/>
      <c r="AH14" s="68"/>
    </row>
    <row r="15" spans="1:34" ht="45">
      <c r="A15" s="14" t="s">
        <v>39</v>
      </c>
      <c r="B15" s="15">
        <v>1157</v>
      </c>
      <c r="C15" s="10">
        <v>9200</v>
      </c>
      <c r="D15" s="10">
        <v>573</v>
      </c>
      <c r="E15" s="10">
        <f t="shared" si="8"/>
        <v>9773</v>
      </c>
      <c r="F15" s="11">
        <v>85</v>
      </c>
      <c r="G15" s="11">
        <v>11583</v>
      </c>
      <c r="H15" s="11">
        <v>100</v>
      </c>
      <c r="I15" s="11">
        <v>5799</v>
      </c>
      <c r="J15" s="11">
        <v>3</v>
      </c>
      <c r="K15" s="11">
        <v>662</v>
      </c>
      <c r="L15" s="11">
        <f t="shared" si="2"/>
        <v>18044</v>
      </c>
      <c r="M15" s="11">
        <v>5241</v>
      </c>
      <c r="N15" s="22">
        <f t="shared" si="0"/>
        <v>188</v>
      </c>
      <c r="O15" s="22">
        <f t="shared" si="3"/>
        <v>23285</v>
      </c>
      <c r="P15" s="11">
        <v>2</v>
      </c>
      <c r="Q15" s="11">
        <v>221</v>
      </c>
      <c r="R15" s="11">
        <v>483</v>
      </c>
      <c r="S15" s="11">
        <f t="shared" si="9"/>
        <v>2</v>
      </c>
      <c r="T15" s="11">
        <f t="shared" si="10"/>
        <v>704</v>
      </c>
      <c r="U15" s="11">
        <f t="shared" si="4"/>
        <v>190</v>
      </c>
      <c r="V15" s="11">
        <f t="shared" si="4"/>
        <v>23989</v>
      </c>
      <c r="W15" s="23">
        <f t="shared" si="5"/>
        <v>0.9894736842105263</v>
      </c>
      <c r="X15" s="24">
        <f t="shared" si="5"/>
        <v>0.9706532160573597</v>
      </c>
      <c r="Y15" s="25">
        <f t="shared" si="6"/>
        <v>1347</v>
      </c>
      <c r="Z15" s="54">
        <f t="shared" si="7"/>
        <v>33762</v>
      </c>
      <c r="AC15" s="68"/>
      <c r="AD15" s="68"/>
      <c r="AE15" s="68"/>
      <c r="AF15" s="68"/>
      <c r="AG15" s="68"/>
      <c r="AH15" s="68"/>
    </row>
    <row r="16" spans="1:34" ht="56.25">
      <c r="A16" s="14" t="s">
        <v>119</v>
      </c>
      <c r="B16" s="15">
        <v>24</v>
      </c>
      <c r="C16" s="10">
        <v>123</v>
      </c>
      <c r="D16" s="10">
        <v>0</v>
      </c>
      <c r="E16" s="10">
        <f t="shared" si="8"/>
        <v>123</v>
      </c>
      <c r="F16" s="11">
        <v>1</v>
      </c>
      <c r="G16" s="11">
        <v>75</v>
      </c>
      <c r="H16" s="11">
        <v>0</v>
      </c>
      <c r="I16" s="11">
        <v>0</v>
      </c>
      <c r="J16" s="11">
        <v>0</v>
      </c>
      <c r="K16" s="11">
        <v>0</v>
      </c>
      <c r="L16" s="11">
        <f>SUM(G16,I16,K16)</f>
        <v>75</v>
      </c>
      <c r="M16" s="11">
        <v>0</v>
      </c>
      <c r="N16" s="22">
        <f>SUM(F16,H16,J16)</f>
        <v>1</v>
      </c>
      <c r="O16" s="22">
        <f>SUM(L16,M16)</f>
        <v>75</v>
      </c>
      <c r="P16" s="11">
        <v>1</v>
      </c>
      <c r="Q16" s="11">
        <v>109</v>
      </c>
      <c r="R16" s="11">
        <v>0</v>
      </c>
      <c r="S16" s="11">
        <f>SUM(P16)</f>
        <v>1</v>
      </c>
      <c r="T16" s="11">
        <f>SUM(Q16,R16)</f>
        <v>109</v>
      </c>
      <c r="U16" s="11">
        <f>SUM(N16,S16)</f>
        <v>2</v>
      </c>
      <c r="V16" s="11">
        <f>SUM(O16,T16)</f>
        <v>184</v>
      </c>
      <c r="W16" s="23">
        <f>N16/U16</f>
        <v>0.5</v>
      </c>
      <c r="X16" s="24">
        <f>O16/V16</f>
        <v>0.4076086956521739</v>
      </c>
      <c r="Y16" s="25">
        <f>SUM(B16,U16)</f>
        <v>26</v>
      </c>
      <c r="Z16" s="54">
        <f>SUM(E16,V16)</f>
        <v>307</v>
      </c>
      <c r="AC16" s="68"/>
      <c r="AD16" s="68"/>
      <c r="AE16" s="68"/>
      <c r="AF16" s="68"/>
      <c r="AG16" s="68"/>
      <c r="AH16" s="68"/>
    </row>
    <row r="17" spans="1:34" ht="56.25">
      <c r="A17" s="14" t="s">
        <v>40</v>
      </c>
      <c r="B17" s="15">
        <v>29</v>
      </c>
      <c r="C17" s="10">
        <v>370</v>
      </c>
      <c r="D17" s="10">
        <v>-17</v>
      </c>
      <c r="E17" s="10">
        <f t="shared" si="1"/>
        <v>353</v>
      </c>
      <c r="F17" s="11">
        <v>2</v>
      </c>
      <c r="G17" s="11">
        <v>148</v>
      </c>
      <c r="H17" s="11">
        <v>0</v>
      </c>
      <c r="I17" s="11">
        <v>0</v>
      </c>
      <c r="J17" s="11">
        <v>0</v>
      </c>
      <c r="K17" s="11">
        <v>0</v>
      </c>
      <c r="L17" s="11">
        <f t="shared" si="2"/>
        <v>148</v>
      </c>
      <c r="M17" s="11">
        <v>10</v>
      </c>
      <c r="N17" s="22">
        <f t="shared" si="0"/>
        <v>2</v>
      </c>
      <c r="O17" s="22">
        <f t="shared" si="3"/>
        <v>158</v>
      </c>
      <c r="P17" s="11">
        <v>1</v>
      </c>
      <c r="Q17" s="11">
        <v>25</v>
      </c>
      <c r="R17" s="11">
        <v>0</v>
      </c>
      <c r="S17" s="11">
        <f t="shared" si="9"/>
        <v>1</v>
      </c>
      <c r="T17" s="11">
        <f t="shared" si="10"/>
        <v>25</v>
      </c>
      <c r="U17" s="11">
        <f t="shared" si="4"/>
        <v>3</v>
      </c>
      <c r="V17" s="11">
        <f t="shared" si="4"/>
        <v>183</v>
      </c>
      <c r="W17" s="23">
        <f t="shared" si="5"/>
        <v>0.6666666666666666</v>
      </c>
      <c r="X17" s="24">
        <f t="shared" si="5"/>
        <v>0.8633879781420765</v>
      </c>
      <c r="Y17" s="25">
        <f t="shared" si="6"/>
        <v>32</v>
      </c>
      <c r="Z17" s="54">
        <f>SUM(E17,V17)</f>
        <v>536</v>
      </c>
      <c r="AC17" s="68"/>
      <c r="AD17" s="68"/>
      <c r="AE17" s="68"/>
      <c r="AF17" s="68"/>
      <c r="AG17" s="68"/>
      <c r="AH17" s="68"/>
    </row>
    <row r="18" spans="1:34" ht="45">
      <c r="A18" s="14" t="s">
        <v>41</v>
      </c>
      <c r="B18" s="15">
        <v>1998</v>
      </c>
      <c r="C18" s="10">
        <v>9380</v>
      </c>
      <c r="D18" s="10">
        <v>80</v>
      </c>
      <c r="E18" s="10">
        <f>SUM(C18,D18)</f>
        <v>9460</v>
      </c>
      <c r="F18" s="11">
        <v>31</v>
      </c>
      <c r="G18" s="11">
        <v>18131</v>
      </c>
      <c r="H18" s="11">
        <v>63</v>
      </c>
      <c r="I18" s="11">
        <v>9807</v>
      </c>
      <c r="J18" s="11">
        <v>8</v>
      </c>
      <c r="K18" s="11">
        <v>1594</v>
      </c>
      <c r="L18" s="11">
        <f t="shared" si="2"/>
        <v>29532</v>
      </c>
      <c r="M18" s="11">
        <v>10873</v>
      </c>
      <c r="N18" s="22">
        <f t="shared" si="0"/>
        <v>102</v>
      </c>
      <c r="O18" s="22">
        <f t="shared" si="3"/>
        <v>40405</v>
      </c>
      <c r="P18" s="11">
        <v>29</v>
      </c>
      <c r="Q18" s="11">
        <v>4780</v>
      </c>
      <c r="R18" s="11">
        <v>211</v>
      </c>
      <c r="S18" s="11">
        <f t="shared" si="9"/>
        <v>29</v>
      </c>
      <c r="T18" s="11">
        <f t="shared" si="10"/>
        <v>4991</v>
      </c>
      <c r="U18" s="11">
        <f t="shared" si="4"/>
        <v>131</v>
      </c>
      <c r="V18" s="11">
        <f t="shared" si="4"/>
        <v>45396</v>
      </c>
      <c r="W18" s="23">
        <f t="shared" si="5"/>
        <v>0.7786259541984732</v>
      </c>
      <c r="X18" s="24">
        <f t="shared" si="5"/>
        <v>0.8900563926337122</v>
      </c>
      <c r="Y18" s="25">
        <f t="shared" si="6"/>
        <v>2129</v>
      </c>
      <c r="Z18" s="54">
        <f t="shared" si="7"/>
        <v>54856</v>
      </c>
      <c r="AC18" s="68"/>
      <c r="AD18" s="68"/>
      <c r="AE18" s="68"/>
      <c r="AF18" s="68"/>
      <c r="AG18" s="68"/>
      <c r="AH18" s="68"/>
    </row>
    <row r="19" spans="1:34" ht="45">
      <c r="A19" s="14" t="s">
        <v>42</v>
      </c>
      <c r="B19" s="15">
        <v>5</v>
      </c>
      <c r="C19" s="10">
        <v>67</v>
      </c>
      <c r="D19" s="10">
        <v>32</v>
      </c>
      <c r="E19" s="10">
        <f t="shared" si="1"/>
        <v>99</v>
      </c>
      <c r="F19" s="11">
        <v>0</v>
      </c>
      <c r="G19" s="11">
        <v>0</v>
      </c>
      <c r="H19" s="11">
        <v>4</v>
      </c>
      <c r="I19" s="11">
        <v>210</v>
      </c>
      <c r="J19" s="11">
        <v>0</v>
      </c>
      <c r="K19" s="11">
        <v>0</v>
      </c>
      <c r="L19" s="11">
        <f t="shared" si="2"/>
        <v>210</v>
      </c>
      <c r="M19" s="11">
        <v>29</v>
      </c>
      <c r="N19" s="22">
        <f t="shared" si="0"/>
        <v>4</v>
      </c>
      <c r="O19" s="22">
        <f t="shared" si="3"/>
        <v>239</v>
      </c>
      <c r="P19" s="11">
        <v>1</v>
      </c>
      <c r="Q19" s="11">
        <v>51</v>
      </c>
      <c r="R19" s="11">
        <v>21</v>
      </c>
      <c r="S19" s="11">
        <f t="shared" si="9"/>
        <v>1</v>
      </c>
      <c r="T19" s="11">
        <f t="shared" si="10"/>
        <v>72</v>
      </c>
      <c r="U19" s="11">
        <f t="shared" si="4"/>
        <v>5</v>
      </c>
      <c r="V19" s="11">
        <f t="shared" si="4"/>
        <v>311</v>
      </c>
      <c r="W19" s="23">
        <f t="shared" si="5"/>
        <v>0.8</v>
      </c>
      <c r="X19" s="24">
        <f t="shared" si="5"/>
        <v>0.7684887459807074</v>
      </c>
      <c r="Y19" s="25">
        <f t="shared" si="6"/>
        <v>10</v>
      </c>
      <c r="Z19" s="54">
        <f t="shared" si="7"/>
        <v>410</v>
      </c>
      <c r="AC19" s="68"/>
      <c r="AD19" s="68"/>
      <c r="AE19" s="68"/>
      <c r="AF19" s="68"/>
      <c r="AG19" s="68"/>
      <c r="AH19" s="68"/>
    </row>
    <row r="20" spans="1:34" ht="33.75">
      <c r="A20" s="14" t="s">
        <v>43</v>
      </c>
      <c r="B20" s="15">
        <v>5428</v>
      </c>
      <c r="C20" s="10">
        <v>2978</v>
      </c>
      <c r="D20" s="10">
        <v>7</v>
      </c>
      <c r="E20" s="10">
        <f t="shared" si="1"/>
        <v>2985</v>
      </c>
      <c r="F20" s="11">
        <v>7</v>
      </c>
      <c r="G20" s="11">
        <v>1176</v>
      </c>
      <c r="H20" s="11">
        <v>3</v>
      </c>
      <c r="I20" s="11">
        <v>462</v>
      </c>
      <c r="J20" s="11">
        <v>5</v>
      </c>
      <c r="K20" s="11">
        <v>981</v>
      </c>
      <c r="L20" s="11">
        <f t="shared" si="2"/>
        <v>2619</v>
      </c>
      <c r="M20" s="11">
        <v>495</v>
      </c>
      <c r="N20" s="22">
        <f t="shared" si="0"/>
        <v>15</v>
      </c>
      <c r="O20" s="22">
        <f t="shared" si="3"/>
        <v>3114</v>
      </c>
      <c r="P20" s="11">
        <v>3</v>
      </c>
      <c r="Q20" s="11">
        <v>182</v>
      </c>
      <c r="R20" s="11">
        <v>0</v>
      </c>
      <c r="S20" s="11">
        <f t="shared" si="9"/>
        <v>3</v>
      </c>
      <c r="T20" s="11">
        <f t="shared" si="10"/>
        <v>182</v>
      </c>
      <c r="U20" s="11">
        <f t="shared" si="4"/>
        <v>18</v>
      </c>
      <c r="V20" s="11">
        <f t="shared" si="4"/>
        <v>3296</v>
      </c>
      <c r="W20" s="23">
        <f t="shared" si="5"/>
        <v>0.8333333333333334</v>
      </c>
      <c r="X20" s="24">
        <f t="shared" si="5"/>
        <v>0.9447815533980582</v>
      </c>
      <c r="Y20" s="25">
        <f t="shared" si="6"/>
        <v>5446</v>
      </c>
      <c r="Z20" s="54">
        <f>SUM(E20,V20)</f>
        <v>6281</v>
      </c>
      <c r="AC20" s="68"/>
      <c r="AD20" s="68"/>
      <c r="AE20" s="68"/>
      <c r="AF20" s="68"/>
      <c r="AG20" s="68"/>
      <c r="AH20" s="68"/>
    </row>
    <row r="21" spans="1:34" ht="33.75">
      <c r="A21" s="14" t="s">
        <v>44</v>
      </c>
      <c r="B21" s="15">
        <v>4391</v>
      </c>
      <c r="C21" s="10">
        <v>7915</v>
      </c>
      <c r="D21" s="10">
        <v>533</v>
      </c>
      <c r="E21" s="10">
        <f t="shared" si="1"/>
        <v>8448</v>
      </c>
      <c r="F21" s="11">
        <v>12</v>
      </c>
      <c r="G21" s="11">
        <v>14271</v>
      </c>
      <c r="H21" s="11">
        <v>28</v>
      </c>
      <c r="I21" s="11">
        <v>2265</v>
      </c>
      <c r="J21" s="11">
        <v>4</v>
      </c>
      <c r="K21" s="11">
        <v>1362</v>
      </c>
      <c r="L21" s="11">
        <f t="shared" si="2"/>
        <v>17898</v>
      </c>
      <c r="M21" s="11">
        <v>15726</v>
      </c>
      <c r="N21" s="22">
        <f t="shared" si="0"/>
        <v>44</v>
      </c>
      <c r="O21" s="22">
        <f t="shared" si="3"/>
        <v>33624</v>
      </c>
      <c r="P21" s="11">
        <v>12</v>
      </c>
      <c r="Q21" s="11">
        <v>1198</v>
      </c>
      <c r="R21" s="11">
        <v>194</v>
      </c>
      <c r="S21" s="11">
        <f t="shared" si="9"/>
        <v>12</v>
      </c>
      <c r="T21" s="11">
        <f t="shared" si="10"/>
        <v>1392</v>
      </c>
      <c r="U21" s="11">
        <f t="shared" si="4"/>
        <v>56</v>
      </c>
      <c r="V21" s="11">
        <f t="shared" si="4"/>
        <v>35016</v>
      </c>
      <c r="W21" s="23">
        <f t="shared" si="5"/>
        <v>0.7857142857142857</v>
      </c>
      <c r="X21" s="24">
        <f t="shared" si="5"/>
        <v>0.9602467443454421</v>
      </c>
      <c r="Y21" s="25">
        <f t="shared" si="6"/>
        <v>4447</v>
      </c>
      <c r="Z21" s="54">
        <f t="shared" si="7"/>
        <v>43464</v>
      </c>
      <c r="AC21" s="68"/>
      <c r="AD21" s="68"/>
      <c r="AE21" s="68"/>
      <c r="AF21" s="68"/>
      <c r="AG21" s="68"/>
      <c r="AH21" s="68"/>
    </row>
    <row r="22" spans="1:34" ht="45">
      <c r="A22" s="14" t="s">
        <v>45</v>
      </c>
      <c r="B22" s="15">
        <v>176</v>
      </c>
      <c r="C22" s="10">
        <v>666</v>
      </c>
      <c r="D22" s="10">
        <v>0</v>
      </c>
      <c r="E22" s="10">
        <f t="shared" si="1"/>
        <v>666</v>
      </c>
      <c r="F22" s="11">
        <v>0</v>
      </c>
      <c r="G22" s="11">
        <v>0</v>
      </c>
      <c r="H22" s="11">
        <v>2</v>
      </c>
      <c r="I22" s="11">
        <v>367</v>
      </c>
      <c r="J22" s="11">
        <v>1</v>
      </c>
      <c r="K22" s="11">
        <v>66</v>
      </c>
      <c r="L22" s="11">
        <f t="shared" si="2"/>
        <v>433</v>
      </c>
      <c r="M22" s="11">
        <v>0</v>
      </c>
      <c r="N22" s="22">
        <f t="shared" si="0"/>
        <v>3</v>
      </c>
      <c r="O22" s="22">
        <f t="shared" si="3"/>
        <v>433</v>
      </c>
      <c r="P22" s="11">
        <v>1</v>
      </c>
      <c r="Q22" s="11">
        <v>25</v>
      </c>
      <c r="R22" s="11">
        <v>0</v>
      </c>
      <c r="S22" s="11">
        <f t="shared" si="9"/>
        <v>1</v>
      </c>
      <c r="T22" s="11">
        <f t="shared" si="10"/>
        <v>25</v>
      </c>
      <c r="U22" s="11">
        <f t="shared" si="4"/>
        <v>4</v>
      </c>
      <c r="V22" s="11">
        <f t="shared" si="4"/>
        <v>458</v>
      </c>
      <c r="W22" s="23">
        <f t="shared" si="5"/>
        <v>0.75</v>
      </c>
      <c r="X22" s="24">
        <f t="shared" si="5"/>
        <v>0.9454148471615721</v>
      </c>
      <c r="Y22" s="25">
        <f t="shared" si="6"/>
        <v>180</v>
      </c>
      <c r="Z22" s="54">
        <f t="shared" si="7"/>
        <v>1124</v>
      </c>
      <c r="AC22" s="68"/>
      <c r="AD22" s="68"/>
      <c r="AE22" s="68"/>
      <c r="AF22" s="68"/>
      <c r="AG22" s="68"/>
      <c r="AH22" s="68"/>
    </row>
    <row r="23" spans="1:34" ht="33.75">
      <c r="A23" s="14" t="s">
        <v>46</v>
      </c>
      <c r="B23" s="15">
        <v>13</v>
      </c>
      <c r="C23" s="10">
        <v>52</v>
      </c>
      <c r="D23" s="10">
        <v>13</v>
      </c>
      <c r="E23" s="10">
        <f t="shared" si="1"/>
        <v>65</v>
      </c>
      <c r="F23" s="11">
        <v>1</v>
      </c>
      <c r="G23" s="11">
        <v>32</v>
      </c>
      <c r="H23" s="11">
        <v>1</v>
      </c>
      <c r="I23" s="11">
        <v>26</v>
      </c>
      <c r="J23" s="11">
        <v>0</v>
      </c>
      <c r="K23" s="11">
        <v>0</v>
      </c>
      <c r="L23" s="11">
        <f t="shared" si="2"/>
        <v>58</v>
      </c>
      <c r="M23" s="11">
        <v>0</v>
      </c>
      <c r="N23" s="22">
        <f t="shared" si="0"/>
        <v>2</v>
      </c>
      <c r="O23" s="22">
        <f t="shared" si="3"/>
        <v>58</v>
      </c>
      <c r="P23" s="11">
        <v>0</v>
      </c>
      <c r="Q23" s="11">
        <v>0</v>
      </c>
      <c r="R23" s="11">
        <v>0</v>
      </c>
      <c r="S23" s="11">
        <f t="shared" si="9"/>
        <v>0</v>
      </c>
      <c r="T23" s="11">
        <f t="shared" si="10"/>
        <v>0</v>
      </c>
      <c r="U23" s="11">
        <f t="shared" si="4"/>
        <v>2</v>
      </c>
      <c r="V23" s="11">
        <f t="shared" si="4"/>
        <v>58</v>
      </c>
      <c r="W23" s="23">
        <f t="shared" si="5"/>
        <v>1</v>
      </c>
      <c r="X23" s="24">
        <f t="shared" si="5"/>
        <v>1</v>
      </c>
      <c r="Y23" s="25">
        <f t="shared" si="6"/>
        <v>15</v>
      </c>
      <c r="Z23" s="54">
        <f t="shared" si="7"/>
        <v>123</v>
      </c>
      <c r="AC23" s="68"/>
      <c r="AD23" s="68"/>
      <c r="AE23" s="68"/>
      <c r="AF23" s="68"/>
      <c r="AG23" s="68"/>
      <c r="AH23" s="68"/>
    </row>
    <row r="24" spans="1:34" ht="45">
      <c r="A24" s="14" t="s">
        <v>47</v>
      </c>
      <c r="B24" s="15">
        <v>456</v>
      </c>
      <c r="C24" s="10">
        <v>3438</v>
      </c>
      <c r="D24" s="10">
        <v>339</v>
      </c>
      <c r="E24" s="10">
        <f>SUM(C24,D24)</f>
        <v>3777</v>
      </c>
      <c r="F24" s="11">
        <v>0</v>
      </c>
      <c r="G24" s="11">
        <v>0</v>
      </c>
      <c r="H24" s="11">
        <v>9</v>
      </c>
      <c r="I24" s="11">
        <v>458</v>
      </c>
      <c r="J24" s="11">
        <v>0</v>
      </c>
      <c r="K24" s="11">
        <v>0</v>
      </c>
      <c r="L24" s="11">
        <f t="shared" si="2"/>
        <v>458</v>
      </c>
      <c r="M24" s="11">
        <v>128</v>
      </c>
      <c r="N24" s="22">
        <f t="shared" si="0"/>
        <v>9</v>
      </c>
      <c r="O24" s="22">
        <f t="shared" si="3"/>
        <v>586</v>
      </c>
      <c r="P24" s="11">
        <v>4</v>
      </c>
      <c r="Q24" s="11">
        <v>221</v>
      </c>
      <c r="R24" s="11">
        <v>5</v>
      </c>
      <c r="S24" s="11">
        <f t="shared" si="9"/>
        <v>4</v>
      </c>
      <c r="T24" s="11">
        <f t="shared" si="10"/>
        <v>226</v>
      </c>
      <c r="U24" s="11">
        <f t="shared" si="4"/>
        <v>13</v>
      </c>
      <c r="V24" s="11">
        <f t="shared" si="4"/>
        <v>812</v>
      </c>
      <c r="W24" s="23">
        <f t="shared" si="5"/>
        <v>0.6923076923076923</v>
      </c>
      <c r="X24" s="24">
        <f t="shared" si="5"/>
        <v>0.7216748768472906</v>
      </c>
      <c r="Y24" s="25">
        <f t="shared" si="6"/>
        <v>469</v>
      </c>
      <c r="Z24" s="54">
        <f t="shared" si="7"/>
        <v>4589</v>
      </c>
      <c r="AC24" s="68"/>
      <c r="AD24" s="68"/>
      <c r="AE24" s="68"/>
      <c r="AF24" s="68"/>
      <c r="AG24" s="68"/>
      <c r="AH24" s="68"/>
    </row>
    <row r="25" spans="1:34" ht="78.75">
      <c r="A25" s="14" t="s">
        <v>120</v>
      </c>
      <c r="B25" s="15">
        <v>354</v>
      </c>
      <c r="C25" s="10">
        <v>461</v>
      </c>
      <c r="D25" s="10">
        <v>0</v>
      </c>
      <c r="E25" s="10">
        <f>SUM(C25,D25)</f>
        <v>461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f>SUM(G25,I25,K25)</f>
        <v>0</v>
      </c>
      <c r="M25" s="11">
        <v>0</v>
      </c>
      <c r="N25" s="22">
        <f>SUM(F25,H25,J25)</f>
        <v>0</v>
      </c>
      <c r="O25" s="22">
        <f>SUM(L25,M25)</f>
        <v>0</v>
      </c>
      <c r="P25" s="11">
        <v>0</v>
      </c>
      <c r="Q25" s="11">
        <v>0</v>
      </c>
      <c r="R25" s="11">
        <v>0</v>
      </c>
      <c r="S25" s="11">
        <f>SUM(P25)</f>
        <v>0</v>
      </c>
      <c r="T25" s="11">
        <f>SUM(Q25,R25)</f>
        <v>0</v>
      </c>
      <c r="U25" s="11">
        <f>SUM(N25,S25)</f>
        <v>0</v>
      </c>
      <c r="V25" s="11">
        <f>SUM(O25,T25)</f>
        <v>0</v>
      </c>
      <c r="W25" s="23">
        <v>0</v>
      </c>
      <c r="X25" s="24">
        <v>0</v>
      </c>
      <c r="Y25" s="25">
        <f>SUM(B25,U25)</f>
        <v>354</v>
      </c>
      <c r="Z25" s="54">
        <f>SUM(E25,V25)</f>
        <v>461</v>
      </c>
      <c r="AC25" s="68"/>
      <c r="AD25" s="68"/>
      <c r="AE25" s="68"/>
      <c r="AF25" s="68"/>
      <c r="AG25" s="68"/>
      <c r="AH25" s="68"/>
    </row>
    <row r="26" spans="1:34" ht="56.25">
      <c r="A26" s="26" t="s">
        <v>48</v>
      </c>
      <c r="B26" s="13">
        <v>757</v>
      </c>
      <c r="C26" s="10">
        <v>6116</v>
      </c>
      <c r="D26" s="10">
        <v>16</v>
      </c>
      <c r="E26" s="10">
        <f aca="true" t="shared" si="11" ref="E26:E63">SUM(C26,D26)</f>
        <v>6132</v>
      </c>
      <c r="F26" s="11">
        <v>59</v>
      </c>
      <c r="G26" s="11">
        <v>55908</v>
      </c>
      <c r="H26" s="11">
        <v>164</v>
      </c>
      <c r="I26" s="11">
        <v>40951</v>
      </c>
      <c r="J26" s="11">
        <v>0</v>
      </c>
      <c r="K26" s="11">
        <v>0</v>
      </c>
      <c r="L26" s="11">
        <f t="shared" si="2"/>
        <v>96859</v>
      </c>
      <c r="M26" s="11">
        <v>14257</v>
      </c>
      <c r="N26" s="22">
        <f t="shared" si="0"/>
        <v>223</v>
      </c>
      <c r="O26" s="22">
        <f t="shared" si="3"/>
        <v>111116</v>
      </c>
      <c r="P26" s="11">
        <v>42</v>
      </c>
      <c r="Q26" s="11">
        <v>2809</v>
      </c>
      <c r="R26" s="11">
        <v>273</v>
      </c>
      <c r="S26" s="11">
        <f t="shared" si="9"/>
        <v>42</v>
      </c>
      <c r="T26" s="11">
        <f t="shared" si="10"/>
        <v>3082</v>
      </c>
      <c r="U26" s="11">
        <f t="shared" si="4"/>
        <v>265</v>
      </c>
      <c r="V26" s="11">
        <f t="shared" si="4"/>
        <v>114198</v>
      </c>
      <c r="W26" s="23">
        <f t="shared" si="5"/>
        <v>0.8415094339622642</v>
      </c>
      <c r="X26" s="24">
        <f t="shared" si="5"/>
        <v>0.9730117865461742</v>
      </c>
      <c r="Y26" s="25">
        <f t="shared" si="6"/>
        <v>1022</v>
      </c>
      <c r="Z26" s="54">
        <f t="shared" si="7"/>
        <v>120330</v>
      </c>
      <c r="AC26" s="68"/>
      <c r="AD26" s="68"/>
      <c r="AE26" s="68"/>
      <c r="AF26" s="68"/>
      <c r="AG26" s="68"/>
      <c r="AH26" s="68"/>
    </row>
    <row r="27" spans="1:34" ht="45">
      <c r="A27" s="14" t="s">
        <v>49</v>
      </c>
      <c r="B27" s="13">
        <v>178</v>
      </c>
      <c r="C27" s="10">
        <v>890</v>
      </c>
      <c r="D27" s="10">
        <v>14</v>
      </c>
      <c r="E27" s="10">
        <f t="shared" si="11"/>
        <v>904</v>
      </c>
      <c r="F27" s="11">
        <v>2</v>
      </c>
      <c r="G27" s="11">
        <v>173</v>
      </c>
      <c r="H27" s="11">
        <v>3</v>
      </c>
      <c r="I27" s="11">
        <v>106</v>
      </c>
      <c r="J27" s="11">
        <v>0</v>
      </c>
      <c r="K27" s="11">
        <v>0</v>
      </c>
      <c r="L27" s="11">
        <f t="shared" si="2"/>
        <v>279</v>
      </c>
      <c r="M27" s="11">
        <v>142</v>
      </c>
      <c r="N27" s="22">
        <f t="shared" si="0"/>
        <v>5</v>
      </c>
      <c r="O27" s="22">
        <f t="shared" si="3"/>
        <v>421</v>
      </c>
      <c r="P27" s="11">
        <v>0</v>
      </c>
      <c r="Q27" s="11">
        <v>0</v>
      </c>
      <c r="R27" s="11">
        <v>0</v>
      </c>
      <c r="S27" s="11">
        <f t="shared" si="9"/>
        <v>0</v>
      </c>
      <c r="T27" s="11">
        <f t="shared" si="10"/>
        <v>0</v>
      </c>
      <c r="U27" s="11">
        <f t="shared" si="4"/>
        <v>5</v>
      </c>
      <c r="V27" s="11">
        <f t="shared" si="4"/>
        <v>421</v>
      </c>
      <c r="W27" s="23">
        <f t="shared" si="5"/>
        <v>1</v>
      </c>
      <c r="X27" s="24">
        <f t="shared" si="5"/>
        <v>1</v>
      </c>
      <c r="Y27" s="25">
        <f t="shared" si="6"/>
        <v>183</v>
      </c>
      <c r="Z27" s="54">
        <f t="shared" si="7"/>
        <v>1325</v>
      </c>
      <c r="AC27" s="68"/>
      <c r="AD27" s="68"/>
      <c r="AE27" s="68"/>
      <c r="AF27" s="68"/>
      <c r="AG27" s="68"/>
      <c r="AH27" s="68"/>
    </row>
    <row r="28" spans="1:34" ht="45">
      <c r="A28" s="14" t="s">
        <v>50</v>
      </c>
      <c r="B28" s="13">
        <v>1052</v>
      </c>
      <c r="C28" s="10">
        <v>6018</v>
      </c>
      <c r="D28" s="10">
        <v>348</v>
      </c>
      <c r="E28" s="10">
        <f t="shared" si="11"/>
        <v>6366</v>
      </c>
      <c r="F28" s="11">
        <v>8</v>
      </c>
      <c r="G28" s="11">
        <v>1036</v>
      </c>
      <c r="H28" s="11">
        <v>2</v>
      </c>
      <c r="I28" s="11">
        <v>54</v>
      </c>
      <c r="J28" s="11">
        <v>22</v>
      </c>
      <c r="K28" s="11">
        <v>1715</v>
      </c>
      <c r="L28" s="11">
        <f t="shared" si="2"/>
        <v>2805</v>
      </c>
      <c r="M28" s="11">
        <v>3367</v>
      </c>
      <c r="N28" s="22">
        <f t="shared" si="0"/>
        <v>32</v>
      </c>
      <c r="O28" s="22">
        <f t="shared" si="3"/>
        <v>6172</v>
      </c>
      <c r="P28" s="11">
        <v>11</v>
      </c>
      <c r="Q28" s="11">
        <v>928</v>
      </c>
      <c r="R28" s="11">
        <v>35</v>
      </c>
      <c r="S28" s="11">
        <f t="shared" si="9"/>
        <v>11</v>
      </c>
      <c r="T28" s="11">
        <f t="shared" si="10"/>
        <v>963</v>
      </c>
      <c r="U28" s="11">
        <f t="shared" si="4"/>
        <v>43</v>
      </c>
      <c r="V28" s="11">
        <f t="shared" si="4"/>
        <v>7135</v>
      </c>
      <c r="W28" s="23">
        <f t="shared" si="5"/>
        <v>0.7441860465116279</v>
      </c>
      <c r="X28" s="24">
        <f t="shared" si="5"/>
        <v>0.865031534688157</v>
      </c>
      <c r="Y28" s="25">
        <f t="shared" si="6"/>
        <v>1095</v>
      </c>
      <c r="Z28" s="54">
        <f t="shared" si="7"/>
        <v>13501</v>
      </c>
      <c r="AC28" s="68"/>
      <c r="AD28" s="68"/>
      <c r="AE28" s="68"/>
      <c r="AF28" s="68"/>
      <c r="AG28" s="68"/>
      <c r="AH28" s="68"/>
    </row>
    <row r="29" spans="1:34" ht="45">
      <c r="A29" s="14" t="s">
        <v>121</v>
      </c>
      <c r="B29" s="13">
        <v>8</v>
      </c>
      <c r="C29" s="10">
        <v>123</v>
      </c>
      <c r="D29" s="10">
        <v>0</v>
      </c>
      <c r="E29" s="10">
        <f>SUM(C29,D29)</f>
        <v>123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22">
        <f>SUM(F29,H29,J29)</f>
        <v>0</v>
      </c>
      <c r="O29" s="22">
        <f>SUM(L29,M29)</f>
        <v>0</v>
      </c>
      <c r="P29" s="11">
        <v>0</v>
      </c>
      <c r="Q29" s="11">
        <v>0</v>
      </c>
      <c r="R29" s="11">
        <v>0</v>
      </c>
      <c r="S29" s="11">
        <f>SUM(P29)</f>
        <v>0</v>
      </c>
      <c r="T29" s="11">
        <f>SUM(Q29,R29)</f>
        <v>0</v>
      </c>
      <c r="U29" s="11">
        <f>SUM(N29,S29)</f>
        <v>0</v>
      </c>
      <c r="V29" s="11">
        <f>SUM(O29,T29)</f>
        <v>0</v>
      </c>
      <c r="W29" s="23">
        <v>0</v>
      </c>
      <c r="X29" s="24">
        <v>0</v>
      </c>
      <c r="Y29" s="25">
        <f>SUM(B29,U29)</f>
        <v>8</v>
      </c>
      <c r="Z29" s="54">
        <f>SUM(E29,V29)</f>
        <v>123</v>
      </c>
      <c r="AC29" s="68"/>
      <c r="AD29" s="68"/>
      <c r="AE29" s="68"/>
      <c r="AF29" s="68"/>
      <c r="AG29" s="68"/>
      <c r="AH29" s="68"/>
    </row>
    <row r="30" spans="1:34" ht="67.5">
      <c r="A30" s="14" t="s">
        <v>51</v>
      </c>
      <c r="B30" s="13">
        <v>82</v>
      </c>
      <c r="C30" s="10">
        <v>250</v>
      </c>
      <c r="D30" s="10">
        <v>4</v>
      </c>
      <c r="E30" s="10">
        <f t="shared" si="11"/>
        <v>254</v>
      </c>
      <c r="F30" s="11">
        <v>0</v>
      </c>
      <c r="G30" s="11">
        <v>0</v>
      </c>
      <c r="H30" s="11">
        <v>2</v>
      </c>
      <c r="I30" s="11">
        <v>174</v>
      </c>
      <c r="J30" s="11">
        <v>0</v>
      </c>
      <c r="K30" s="11">
        <v>0</v>
      </c>
      <c r="L30" s="11">
        <f t="shared" si="2"/>
        <v>174</v>
      </c>
      <c r="M30" s="11">
        <v>697</v>
      </c>
      <c r="N30" s="22">
        <f t="shared" si="0"/>
        <v>2</v>
      </c>
      <c r="O30" s="22">
        <f t="shared" si="3"/>
        <v>871</v>
      </c>
      <c r="P30" s="11">
        <v>0</v>
      </c>
      <c r="Q30" s="11">
        <v>0</v>
      </c>
      <c r="R30" s="11">
        <v>425</v>
      </c>
      <c r="S30" s="11">
        <f t="shared" si="9"/>
        <v>0</v>
      </c>
      <c r="T30" s="11">
        <f t="shared" si="10"/>
        <v>425</v>
      </c>
      <c r="U30" s="11">
        <f t="shared" si="4"/>
        <v>2</v>
      </c>
      <c r="V30" s="11">
        <f t="shared" si="4"/>
        <v>1296</v>
      </c>
      <c r="W30" s="23">
        <f t="shared" si="5"/>
        <v>1</v>
      </c>
      <c r="X30" s="24">
        <f t="shared" si="5"/>
        <v>0.6720679012345679</v>
      </c>
      <c r="Y30" s="25">
        <f t="shared" si="6"/>
        <v>84</v>
      </c>
      <c r="Z30" s="54">
        <f t="shared" si="7"/>
        <v>1550</v>
      </c>
      <c r="AC30" s="68"/>
      <c r="AD30" s="68"/>
      <c r="AE30" s="68"/>
      <c r="AF30" s="68"/>
      <c r="AG30" s="68"/>
      <c r="AH30" s="68"/>
    </row>
    <row r="31" spans="1:34" ht="22.5">
      <c r="A31" s="26" t="s">
        <v>52</v>
      </c>
      <c r="B31" s="13">
        <v>712</v>
      </c>
      <c r="C31" s="10">
        <v>5327</v>
      </c>
      <c r="D31" s="10">
        <v>265</v>
      </c>
      <c r="E31" s="10">
        <f t="shared" si="11"/>
        <v>5592</v>
      </c>
      <c r="F31" s="11">
        <v>72</v>
      </c>
      <c r="G31" s="11">
        <v>47708</v>
      </c>
      <c r="H31" s="11">
        <v>45</v>
      </c>
      <c r="I31" s="11">
        <v>5048</v>
      </c>
      <c r="J31" s="11">
        <v>8</v>
      </c>
      <c r="K31" s="11">
        <v>7932</v>
      </c>
      <c r="L31" s="11">
        <f t="shared" si="2"/>
        <v>60688</v>
      </c>
      <c r="M31" s="11">
        <v>20292</v>
      </c>
      <c r="N31" s="22">
        <f t="shared" si="0"/>
        <v>125</v>
      </c>
      <c r="O31" s="22">
        <f t="shared" si="3"/>
        <v>80980</v>
      </c>
      <c r="P31" s="11">
        <v>85</v>
      </c>
      <c r="Q31" s="11">
        <v>66337</v>
      </c>
      <c r="R31" s="11">
        <v>8643</v>
      </c>
      <c r="S31" s="11">
        <f t="shared" si="9"/>
        <v>85</v>
      </c>
      <c r="T31" s="11">
        <f t="shared" si="10"/>
        <v>74980</v>
      </c>
      <c r="U31" s="11">
        <f t="shared" si="4"/>
        <v>210</v>
      </c>
      <c r="V31" s="11">
        <f t="shared" si="4"/>
        <v>155960</v>
      </c>
      <c r="W31" s="23">
        <f t="shared" si="5"/>
        <v>0.5952380952380952</v>
      </c>
      <c r="X31" s="24">
        <f t="shared" si="5"/>
        <v>0.5192357014619133</v>
      </c>
      <c r="Y31" s="25">
        <f t="shared" si="6"/>
        <v>922</v>
      </c>
      <c r="Z31" s="54">
        <f t="shared" si="7"/>
        <v>161552</v>
      </c>
      <c r="AC31" s="68"/>
      <c r="AD31" s="68"/>
      <c r="AE31" s="68"/>
      <c r="AF31" s="68"/>
      <c r="AG31" s="68"/>
      <c r="AH31" s="68"/>
    </row>
    <row r="32" spans="1:34" ht="78.75">
      <c r="A32" s="14" t="s">
        <v>53</v>
      </c>
      <c r="B32" s="13">
        <v>159</v>
      </c>
      <c r="C32" s="10">
        <v>714</v>
      </c>
      <c r="D32" s="10">
        <v>43</v>
      </c>
      <c r="E32" s="10">
        <f t="shared" si="11"/>
        <v>757</v>
      </c>
      <c r="F32" s="11">
        <v>6</v>
      </c>
      <c r="G32" s="11">
        <v>279</v>
      </c>
      <c r="H32" s="11">
        <v>0</v>
      </c>
      <c r="I32" s="11">
        <v>0</v>
      </c>
      <c r="J32" s="11">
        <v>2</v>
      </c>
      <c r="K32" s="11">
        <v>86</v>
      </c>
      <c r="L32" s="11">
        <f t="shared" si="2"/>
        <v>365</v>
      </c>
      <c r="M32" s="11">
        <v>378</v>
      </c>
      <c r="N32" s="22">
        <f t="shared" si="0"/>
        <v>8</v>
      </c>
      <c r="O32" s="22">
        <f t="shared" si="3"/>
        <v>743</v>
      </c>
      <c r="P32" s="11">
        <v>1</v>
      </c>
      <c r="Q32" s="11">
        <v>37</v>
      </c>
      <c r="R32" s="11">
        <v>232</v>
      </c>
      <c r="S32" s="11">
        <f t="shared" si="9"/>
        <v>1</v>
      </c>
      <c r="T32" s="11">
        <f t="shared" si="10"/>
        <v>269</v>
      </c>
      <c r="U32" s="11">
        <f t="shared" si="4"/>
        <v>9</v>
      </c>
      <c r="V32" s="11">
        <f t="shared" si="4"/>
        <v>1012</v>
      </c>
      <c r="W32" s="23">
        <f t="shared" si="5"/>
        <v>0.8888888888888888</v>
      </c>
      <c r="X32" s="24">
        <f t="shared" si="5"/>
        <v>0.7341897233201581</v>
      </c>
      <c r="Y32" s="25">
        <f t="shared" si="6"/>
        <v>168</v>
      </c>
      <c r="Z32" s="54">
        <f t="shared" si="7"/>
        <v>1769</v>
      </c>
      <c r="AC32" s="68"/>
      <c r="AD32" s="68"/>
      <c r="AE32" s="68"/>
      <c r="AF32" s="68"/>
      <c r="AG32" s="68"/>
      <c r="AH32" s="68"/>
    </row>
    <row r="33" spans="1:34" ht="33.75">
      <c r="A33" s="14" t="s">
        <v>54</v>
      </c>
      <c r="B33" s="13">
        <v>227</v>
      </c>
      <c r="C33" s="10">
        <v>1140</v>
      </c>
      <c r="D33" s="10">
        <v>135</v>
      </c>
      <c r="E33" s="10">
        <f t="shared" si="11"/>
        <v>1275</v>
      </c>
      <c r="F33" s="11">
        <v>1</v>
      </c>
      <c r="G33" s="11">
        <v>76</v>
      </c>
      <c r="H33" s="11">
        <v>14</v>
      </c>
      <c r="I33" s="11">
        <v>705</v>
      </c>
      <c r="J33" s="11">
        <v>0</v>
      </c>
      <c r="K33" s="11">
        <v>0</v>
      </c>
      <c r="L33" s="11">
        <f t="shared" si="2"/>
        <v>781</v>
      </c>
      <c r="M33" s="11">
        <v>75</v>
      </c>
      <c r="N33" s="22">
        <f t="shared" si="0"/>
        <v>15</v>
      </c>
      <c r="O33" s="22">
        <f t="shared" si="3"/>
        <v>856</v>
      </c>
      <c r="P33" s="11">
        <v>4</v>
      </c>
      <c r="Q33" s="11">
        <v>409</v>
      </c>
      <c r="R33" s="11">
        <v>7</v>
      </c>
      <c r="S33" s="11">
        <f t="shared" si="9"/>
        <v>4</v>
      </c>
      <c r="T33" s="11">
        <f t="shared" si="10"/>
        <v>416</v>
      </c>
      <c r="U33" s="11">
        <f t="shared" si="4"/>
        <v>19</v>
      </c>
      <c r="V33" s="11">
        <f t="shared" si="4"/>
        <v>1272</v>
      </c>
      <c r="W33" s="23">
        <f t="shared" si="5"/>
        <v>0.7894736842105263</v>
      </c>
      <c r="X33" s="24">
        <f t="shared" si="5"/>
        <v>0.6729559748427673</v>
      </c>
      <c r="Y33" s="25">
        <f t="shared" si="6"/>
        <v>246</v>
      </c>
      <c r="Z33" s="54">
        <f t="shared" si="7"/>
        <v>2547</v>
      </c>
      <c r="AC33" s="68"/>
      <c r="AD33" s="68"/>
      <c r="AE33" s="68"/>
      <c r="AF33" s="68"/>
      <c r="AG33" s="68"/>
      <c r="AH33" s="68"/>
    </row>
    <row r="34" spans="1:34" ht="45">
      <c r="A34" s="27" t="s">
        <v>55</v>
      </c>
      <c r="B34" s="13">
        <v>738</v>
      </c>
      <c r="C34" s="10">
        <v>5144</v>
      </c>
      <c r="D34" s="10">
        <v>499</v>
      </c>
      <c r="E34" s="10">
        <f t="shared" si="11"/>
        <v>5643</v>
      </c>
      <c r="F34" s="11">
        <v>40</v>
      </c>
      <c r="G34" s="11">
        <v>5940</v>
      </c>
      <c r="H34" s="11">
        <v>69</v>
      </c>
      <c r="I34" s="11">
        <v>8995</v>
      </c>
      <c r="J34" s="11">
        <v>0</v>
      </c>
      <c r="K34" s="11">
        <v>0</v>
      </c>
      <c r="L34" s="11">
        <f t="shared" si="2"/>
        <v>14935</v>
      </c>
      <c r="M34" s="11">
        <v>4836</v>
      </c>
      <c r="N34" s="22">
        <f t="shared" si="0"/>
        <v>109</v>
      </c>
      <c r="O34" s="22">
        <f t="shared" si="3"/>
        <v>19771</v>
      </c>
      <c r="P34" s="11">
        <v>25</v>
      </c>
      <c r="Q34" s="11">
        <v>4301</v>
      </c>
      <c r="R34" s="11">
        <v>27</v>
      </c>
      <c r="S34" s="11">
        <f t="shared" si="9"/>
        <v>25</v>
      </c>
      <c r="T34" s="11">
        <f t="shared" si="10"/>
        <v>4328</v>
      </c>
      <c r="U34" s="11">
        <f t="shared" si="4"/>
        <v>134</v>
      </c>
      <c r="V34" s="11">
        <f t="shared" si="4"/>
        <v>24099</v>
      </c>
      <c r="W34" s="23">
        <f t="shared" si="5"/>
        <v>0.8134328358208955</v>
      </c>
      <c r="X34" s="24">
        <f t="shared" si="5"/>
        <v>0.820407485787792</v>
      </c>
      <c r="Y34" s="25">
        <f t="shared" si="6"/>
        <v>872</v>
      </c>
      <c r="Z34" s="54">
        <f t="shared" si="7"/>
        <v>29742</v>
      </c>
      <c r="AC34" s="68"/>
      <c r="AD34" s="68"/>
      <c r="AE34" s="68"/>
      <c r="AF34" s="68"/>
      <c r="AG34" s="68"/>
      <c r="AH34" s="68"/>
    </row>
    <row r="35" spans="1:34" ht="45">
      <c r="A35" s="14" t="s">
        <v>56</v>
      </c>
      <c r="B35" s="15">
        <v>2695</v>
      </c>
      <c r="C35" s="10">
        <v>7047</v>
      </c>
      <c r="D35" s="10">
        <v>4962</v>
      </c>
      <c r="E35" s="10">
        <f t="shared" si="11"/>
        <v>12009</v>
      </c>
      <c r="F35" s="11">
        <v>17</v>
      </c>
      <c r="G35" s="11">
        <v>26106</v>
      </c>
      <c r="H35" s="11">
        <v>95</v>
      </c>
      <c r="I35" s="10">
        <v>9025</v>
      </c>
      <c r="J35" s="11">
        <v>5</v>
      </c>
      <c r="K35" s="11">
        <v>9260</v>
      </c>
      <c r="L35" s="11">
        <f t="shared" si="2"/>
        <v>44391</v>
      </c>
      <c r="M35" s="11">
        <v>44882</v>
      </c>
      <c r="N35" s="22">
        <f t="shared" si="0"/>
        <v>117</v>
      </c>
      <c r="O35" s="22">
        <f t="shared" si="3"/>
        <v>89273</v>
      </c>
      <c r="P35" s="11">
        <v>39</v>
      </c>
      <c r="Q35" s="11">
        <v>4727</v>
      </c>
      <c r="R35" s="11">
        <v>7145</v>
      </c>
      <c r="S35" s="11">
        <f t="shared" si="9"/>
        <v>39</v>
      </c>
      <c r="T35" s="11">
        <f t="shared" si="10"/>
        <v>11872</v>
      </c>
      <c r="U35" s="11">
        <f t="shared" si="4"/>
        <v>156</v>
      </c>
      <c r="V35" s="11">
        <f t="shared" si="4"/>
        <v>101145</v>
      </c>
      <c r="W35" s="23">
        <f t="shared" si="5"/>
        <v>0.75</v>
      </c>
      <c r="X35" s="24">
        <f t="shared" si="5"/>
        <v>0.8826239557071531</v>
      </c>
      <c r="Y35" s="25">
        <f t="shared" si="6"/>
        <v>2851</v>
      </c>
      <c r="Z35" s="54">
        <f t="shared" si="7"/>
        <v>113154</v>
      </c>
      <c r="AC35" s="68"/>
      <c r="AD35" s="68"/>
      <c r="AE35" s="68"/>
      <c r="AF35" s="68"/>
      <c r="AG35" s="68"/>
      <c r="AH35" s="68"/>
    </row>
    <row r="36" spans="1:34" ht="56.25">
      <c r="A36" s="14" t="s">
        <v>57</v>
      </c>
      <c r="B36" s="15">
        <v>172</v>
      </c>
      <c r="C36" s="10">
        <v>1449</v>
      </c>
      <c r="D36" s="10">
        <v>26</v>
      </c>
      <c r="E36" s="10">
        <f t="shared" si="11"/>
        <v>1475</v>
      </c>
      <c r="F36" s="11">
        <v>0</v>
      </c>
      <c r="G36" s="11">
        <v>0</v>
      </c>
      <c r="H36" s="11">
        <v>3</v>
      </c>
      <c r="I36" s="11">
        <v>212</v>
      </c>
      <c r="J36" s="11">
        <v>1</v>
      </c>
      <c r="K36" s="11">
        <v>160</v>
      </c>
      <c r="L36" s="11">
        <f t="shared" si="2"/>
        <v>372</v>
      </c>
      <c r="M36" s="11">
        <v>57</v>
      </c>
      <c r="N36" s="22">
        <f t="shared" si="0"/>
        <v>4</v>
      </c>
      <c r="O36" s="22">
        <f t="shared" si="3"/>
        <v>429</v>
      </c>
      <c r="P36" s="11">
        <v>0</v>
      </c>
      <c r="Q36" s="11">
        <v>0</v>
      </c>
      <c r="R36" s="11">
        <v>17</v>
      </c>
      <c r="S36" s="11">
        <f t="shared" si="9"/>
        <v>0</v>
      </c>
      <c r="T36" s="11">
        <f t="shared" si="10"/>
        <v>17</v>
      </c>
      <c r="U36" s="11">
        <f t="shared" si="4"/>
        <v>4</v>
      </c>
      <c r="V36" s="11">
        <f t="shared" si="4"/>
        <v>446</v>
      </c>
      <c r="W36" s="23">
        <f t="shared" si="5"/>
        <v>1</v>
      </c>
      <c r="X36" s="24">
        <f t="shared" si="5"/>
        <v>0.9618834080717489</v>
      </c>
      <c r="Y36" s="25">
        <f t="shared" si="6"/>
        <v>176</v>
      </c>
      <c r="Z36" s="54">
        <f t="shared" si="7"/>
        <v>1921</v>
      </c>
      <c r="AC36" s="68"/>
      <c r="AD36" s="68"/>
      <c r="AE36" s="68"/>
      <c r="AF36" s="68"/>
      <c r="AG36" s="68"/>
      <c r="AH36" s="68"/>
    </row>
    <row r="37" spans="1:34" ht="56.25">
      <c r="A37" s="28" t="s">
        <v>58</v>
      </c>
      <c r="B37" s="15">
        <v>13</v>
      </c>
      <c r="C37" s="10">
        <v>187</v>
      </c>
      <c r="D37" s="10">
        <v>44</v>
      </c>
      <c r="E37" s="10">
        <f t="shared" si="11"/>
        <v>231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 t="shared" si="2"/>
        <v>0</v>
      </c>
      <c r="M37" s="11">
        <v>28</v>
      </c>
      <c r="N37" s="22">
        <f t="shared" si="0"/>
        <v>0</v>
      </c>
      <c r="O37" s="22">
        <f t="shared" si="3"/>
        <v>28</v>
      </c>
      <c r="P37" s="11">
        <v>0</v>
      </c>
      <c r="Q37" s="11">
        <v>0</v>
      </c>
      <c r="R37" s="11">
        <v>28</v>
      </c>
      <c r="S37" s="11">
        <f t="shared" si="9"/>
        <v>0</v>
      </c>
      <c r="T37" s="11">
        <f t="shared" si="10"/>
        <v>28</v>
      </c>
      <c r="U37" s="11">
        <f t="shared" si="4"/>
        <v>0</v>
      </c>
      <c r="V37" s="11">
        <f t="shared" si="4"/>
        <v>56</v>
      </c>
      <c r="W37" s="23">
        <v>0</v>
      </c>
      <c r="X37" s="24">
        <f t="shared" si="5"/>
        <v>0.5</v>
      </c>
      <c r="Y37" s="25">
        <f t="shared" si="6"/>
        <v>13</v>
      </c>
      <c r="Z37" s="54">
        <f t="shared" si="7"/>
        <v>287</v>
      </c>
      <c r="AC37" s="68"/>
      <c r="AD37" s="68"/>
      <c r="AE37" s="68"/>
      <c r="AF37" s="68"/>
      <c r="AG37" s="68"/>
      <c r="AH37" s="68"/>
    </row>
    <row r="38" spans="1:34" ht="56.25">
      <c r="A38" s="12" t="s">
        <v>59</v>
      </c>
      <c r="B38" s="13">
        <v>120</v>
      </c>
      <c r="C38" s="10">
        <v>764</v>
      </c>
      <c r="D38" s="10">
        <v>0</v>
      </c>
      <c r="E38" s="10">
        <f t="shared" si="11"/>
        <v>764</v>
      </c>
      <c r="F38" s="11">
        <v>8</v>
      </c>
      <c r="G38" s="11">
        <v>567</v>
      </c>
      <c r="H38" s="11">
        <v>6</v>
      </c>
      <c r="I38" s="11">
        <v>243</v>
      </c>
      <c r="J38" s="11">
        <v>0</v>
      </c>
      <c r="K38" s="11">
        <v>0</v>
      </c>
      <c r="L38" s="11">
        <f t="shared" si="2"/>
        <v>810</v>
      </c>
      <c r="M38" s="11">
        <v>0</v>
      </c>
      <c r="N38" s="22">
        <f t="shared" si="0"/>
        <v>14</v>
      </c>
      <c r="O38" s="22">
        <f t="shared" si="3"/>
        <v>810</v>
      </c>
      <c r="P38" s="11">
        <v>0</v>
      </c>
      <c r="Q38" s="11">
        <v>0</v>
      </c>
      <c r="R38" s="11">
        <v>0</v>
      </c>
      <c r="S38" s="11">
        <f t="shared" si="9"/>
        <v>0</v>
      </c>
      <c r="T38" s="11">
        <f t="shared" si="10"/>
        <v>0</v>
      </c>
      <c r="U38" s="11">
        <f t="shared" si="4"/>
        <v>14</v>
      </c>
      <c r="V38" s="11">
        <f t="shared" si="4"/>
        <v>810</v>
      </c>
      <c r="W38" s="23">
        <f t="shared" si="5"/>
        <v>1</v>
      </c>
      <c r="X38" s="24">
        <f t="shared" si="5"/>
        <v>1</v>
      </c>
      <c r="Y38" s="25">
        <f t="shared" si="6"/>
        <v>134</v>
      </c>
      <c r="Z38" s="54">
        <f t="shared" si="7"/>
        <v>1574</v>
      </c>
      <c r="AC38" s="68"/>
      <c r="AD38" s="68"/>
      <c r="AE38" s="68"/>
      <c r="AF38" s="68"/>
      <c r="AG38" s="68"/>
      <c r="AH38" s="68"/>
    </row>
    <row r="39" spans="1:34" ht="33.75">
      <c r="A39" s="14" t="s">
        <v>60</v>
      </c>
      <c r="B39" s="13">
        <v>43</v>
      </c>
      <c r="C39" s="10">
        <v>90</v>
      </c>
      <c r="D39" s="10">
        <v>0</v>
      </c>
      <c r="E39" s="10">
        <f t="shared" si="11"/>
        <v>90</v>
      </c>
      <c r="F39" s="11">
        <v>0</v>
      </c>
      <c r="G39" s="11">
        <v>0</v>
      </c>
      <c r="H39" s="11">
        <v>1</v>
      </c>
      <c r="I39" s="11">
        <v>47</v>
      </c>
      <c r="J39" s="11">
        <v>0</v>
      </c>
      <c r="K39" s="11">
        <v>0</v>
      </c>
      <c r="L39" s="11">
        <f t="shared" si="2"/>
        <v>47</v>
      </c>
      <c r="M39" s="11">
        <v>4</v>
      </c>
      <c r="N39" s="22">
        <f>SUM(F39,H39,J39)</f>
        <v>1</v>
      </c>
      <c r="O39" s="22">
        <f>SUM(L39,M39)</f>
        <v>51</v>
      </c>
      <c r="P39" s="11">
        <v>0</v>
      </c>
      <c r="Q39" s="11">
        <v>0</v>
      </c>
      <c r="R39" s="11">
        <v>30</v>
      </c>
      <c r="S39" s="11">
        <f t="shared" si="9"/>
        <v>0</v>
      </c>
      <c r="T39" s="11">
        <f t="shared" si="10"/>
        <v>30</v>
      </c>
      <c r="U39" s="11">
        <f>SUM(N39,S39)</f>
        <v>1</v>
      </c>
      <c r="V39" s="11">
        <f>SUM(O39,T39)</f>
        <v>81</v>
      </c>
      <c r="W39" s="23">
        <f>N39/U39</f>
        <v>1</v>
      </c>
      <c r="X39" s="24">
        <f>O39/V39</f>
        <v>0.6296296296296297</v>
      </c>
      <c r="Y39" s="25">
        <f t="shared" si="6"/>
        <v>44</v>
      </c>
      <c r="Z39" s="54">
        <f>SUM(E39,V39)</f>
        <v>171</v>
      </c>
      <c r="AC39" s="68"/>
      <c r="AD39" s="68"/>
      <c r="AE39" s="68"/>
      <c r="AF39" s="68"/>
      <c r="AG39" s="68"/>
      <c r="AH39" s="68"/>
    </row>
    <row r="40" spans="1:34" ht="33.75">
      <c r="A40" s="14" t="s">
        <v>61</v>
      </c>
      <c r="B40" s="15">
        <v>30</v>
      </c>
      <c r="C40" s="10">
        <v>218</v>
      </c>
      <c r="D40" s="10">
        <v>2</v>
      </c>
      <c r="E40" s="10">
        <f t="shared" si="11"/>
        <v>220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f t="shared" si="2"/>
        <v>0</v>
      </c>
      <c r="M40" s="11">
        <v>42</v>
      </c>
      <c r="N40" s="22">
        <f t="shared" si="0"/>
        <v>0</v>
      </c>
      <c r="O40" s="22">
        <f t="shared" si="3"/>
        <v>42</v>
      </c>
      <c r="P40" s="11">
        <v>0</v>
      </c>
      <c r="Q40" s="11">
        <v>0</v>
      </c>
      <c r="R40" s="11">
        <v>0</v>
      </c>
      <c r="S40" s="11">
        <f t="shared" si="9"/>
        <v>0</v>
      </c>
      <c r="T40" s="11">
        <f t="shared" si="10"/>
        <v>0</v>
      </c>
      <c r="U40" s="11">
        <f t="shared" si="4"/>
        <v>0</v>
      </c>
      <c r="V40" s="11">
        <f t="shared" si="4"/>
        <v>42</v>
      </c>
      <c r="W40" s="23">
        <v>0</v>
      </c>
      <c r="X40" s="24">
        <f t="shared" si="5"/>
        <v>1</v>
      </c>
      <c r="Y40" s="25">
        <f t="shared" si="6"/>
        <v>30</v>
      </c>
      <c r="Z40" s="54">
        <f t="shared" si="7"/>
        <v>262</v>
      </c>
      <c r="AC40" s="68"/>
      <c r="AD40" s="68"/>
      <c r="AE40" s="68"/>
      <c r="AF40" s="68"/>
      <c r="AG40" s="68"/>
      <c r="AH40" s="68"/>
    </row>
    <row r="41" spans="1:34" ht="56.25">
      <c r="A41" s="29" t="s">
        <v>62</v>
      </c>
      <c r="B41" s="15">
        <v>11</v>
      </c>
      <c r="C41" s="10">
        <v>78</v>
      </c>
      <c r="D41" s="10">
        <v>11</v>
      </c>
      <c r="E41" s="10">
        <f t="shared" si="11"/>
        <v>89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f t="shared" si="2"/>
        <v>0</v>
      </c>
      <c r="M41" s="11">
        <v>0</v>
      </c>
      <c r="N41" s="22">
        <f t="shared" si="0"/>
        <v>0</v>
      </c>
      <c r="O41" s="22">
        <f t="shared" si="3"/>
        <v>0</v>
      </c>
      <c r="P41" s="11">
        <v>0</v>
      </c>
      <c r="Q41" s="11">
        <v>0</v>
      </c>
      <c r="R41" s="11">
        <v>0</v>
      </c>
      <c r="S41" s="11">
        <f t="shared" si="9"/>
        <v>0</v>
      </c>
      <c r="T41" s="11">
        <f t="shared" si="10"/>
        <v>0</v>
      </c>
      <c r="U41" s="11">
        <f t="shared" si="4"/>
        <v>0</v>
      </c>
      <c r="V41" s="11">
        <f t="shared" si="4"/>
        <v>0</v>
      </c>
      <c r="W41" s="23">
        <v>0</v>
      </c>
      <c r="X41" s="24">
        <v>0</v>
      </c>
      <c r="Y41" s="25">
        <f t="shared" si="6"/>
        <v>11</v>
      </c>
      <c r="Z41" s="54">
        <f t="shared" si="7"/>
        <v>89</v>
      </c>
      <c r="AC41" s="68"/>
      <c r="AD41" s="68"/>
      <c r="AE41" s="68"/>
      <c r="AF41" s="68"/>
      <c r="AG41" s="68"/>
      <c r="AH41" s="68"/>
    </row>
    <row r="42" spans="1:34" ht="33.75">
      <c r="A42" s="14" t="s">
        <v>63</v>
      </c>
      <c r="B42" s="13">
        <v>82474</v>
      </c>
      <c r="C42" s="10">
        <v>108559</v>
      </c>
      <c r="D42" s="10">
        <v>7054</v>
      </c>
      <c r="E42" s="10">
        <f t="shared" si="11"/>
        <v>115613</v>
      </c>
      <c r="F42" s="11">
        <v>333</v>
      </c>
      <c r="G42" s="11">
        <v>129533</v>
      </c>
      <c r="H42" s="11">
        <v>242</v>
      </c>
      <c r="I42" s="11">
        <v>19596</v>
      </c>
      <c r="J42" s="11">
        <v>185</v>
      </c>
      <c r="K42" s="11">
        <v>47035</v>
      </c>
      <c r="L42" s="11">
        <f t="shared" si="2"/>
        <v>196164</v>
      </c>
      <c r="M42" s="11">
        <v>199843</v>
      </c>
      <c r="N42" s="22">
        <f t="shared" si="0"/>
        <v>760</v>
      </c>
      <c r="O42" s="22">
        <f t="shared" si="3"/>
        <v>396007</v>
      </c>
      <c r="P42" s="11">
        <v>72</v>
      </c>
      <c r="Q42" s="11">
        <v>7659</v>
      </c>
      <c r="R42" s="11">
        <v>13856</v>
      </c>
      <c r="S42" s="11">
        <f t="shared" si="9"/>
        <v>72</v>
      </c>
      <c r="T42" s="11">
        <f t="shared" si="10"/>
        <v>21515</v>
      </c>
      <c r="U42" s="11">
        <f t="shared" si="4"/>
        <v>832</v>
      </c>
      <c r="V42" s="11">
        <f t="shared" si="4"/>
        <v>417522</v>
      </c>
      <c r="W42" s="23">
        <f t="shared" si="5"/>
        <v>0.9134615384615384</v>
      </c>
      <c r="X42" s="24">
        <f t="shared" si="5"/>
        <v>0.9484697812330847</v>
      </c>
      <c r="Y42" s="25">
        <f t="shared" si="6"/>
        <v>83306</v>
      </c>
      <c r="Z42" s="54">
        <f t="shared" si="7"/>
        <v>533135</v>
      </c>
      <c r="AC42" s="68"/>
      <c r="AD42" s="68"/>
      <c r="AE42" s="68"/>
      <c r="AF42" s="68"/>
      <c r="AG42" s="68"/>
      <c r="AH42" s="68"/>
    </row>
    <row r="43" spans="1:34" ht="56.25">
      <c r="A43" s="30" t="s">
        <v>64</v>
      </c>
      <c r="B43" s="13">
        <v>2270</v>
      </c>
      <c r="C43" s="10">
        <v>3566</v>
      </c>
      <c r="D43" s="10">
        <v>65</v>
      </c>
      <c r="E43" s="10">
        <f t="shared" si="11"/>
        <v>3631</v>
      </c>
      <c r="F43" s="11">
        <v>3</v>
      </c>
      <c r="G43" s="11">
        <v>188</v>
      </c>
      <c r="H43" s="11">
        <v>12</v>
      </c>
      <c r="I43" s="11">
        <v>1401</v>
      </c>
      <c r="J43" s="11">
        <v>0</v>
      </c>
      <c r="K43" s="11">
        <v>0</v>
      </c>
      <c r="L43" s="11">
        <f t="shared" si="2"/>
        <v>1589</v>
      </c>
      <c r="M43" s="11">
        <v>191</v>
      </c>
      <c r="N43" s="22">
        <f t="shared" si="0"/>
        <v>15</v>
      </c>
      <c r="O43" s="22">
        <f t="shared" si="3"/>
        <v>1780</v>
      </c>
      <c r="P43" s="11">
        <v>2</v>
      </c>
      <c r="Q43" s="11">
        <v>73</v>
      </c>
      <c r="R43" s="11">
        <v>0</v>
      </c>
      <c r="S43" s="11">
        <f t="shared" si="9"/>
        <v>2</v>
      </c>
      <c r="T43" s="11">
        <f t="shared" si="10"/>
        <v>73</v>
      </c>
      <c r="U43" s="11">
        <f t="shared" si="4"/>
        <v>17</v>
      </c>
      <c r="V43" s="11">
        <f t="shared" si="4"/>
        <v>1853</v>
      </c>
      <c r="W43" s="23">
        <f t="shared" si="5"/>
        <v>0.8823529411764706</v>
      </c>
      <c r="X43" s="24">
        <f t="shared" si="5"/>
        <v>0.960604425256341</v>
      </c>
      <c r="Y43" s="25">
        <f t="shared" si="6"/>
        <v>2287</v>
      </c>
      <c r="Z43" s="54">
        <f t="shared" si="7"/>
        <v>5484</v>
      </c>
      <c r="AC43" s="68"/>
      <c r="AD43" s="68"/>
      <c r="AE43" s="68"/>
      <c r="AF43" s="68"/>
      <c r="AG43" s="68"/>
      <c r="AH43" s="68"/>
    </row>
    <row r="44" spans="1:34" ht="78.75">
      <c r="A44" s="14" t="s">
        <v>65</v>
      </c>
      <c r="B44" s="13">
        <v>814</v>
      </c>
      <c r="C44" s="10">
        <v>2148</v>
      </c>
      <c r="D44" s="10">
        <v>42</v>
      </c>
      <c r="E44" s="10">
        <f t="shared" si="11"/>
        <v>2190</v>
      </c>
      <c r="F44" s="11">
        <v>1</v>
      </c>
      <c r="G44" s="11">
        <v>74</v>
      </c>
      <c r="H44" s="11">
        <v>12</v>
      </c>
      <c r="I44" s="11">
        <v>643</v>
      </c>
      <c r="J44" s="11">
        <v>0</v>
      </c>
      <c r="K44" s="11">
        <v>0</v>
      </c>
      <c r="L44" s="11">
        <f t="shared" si="2"/>
        <v>717</v>
      </c>
      <c r="M44" s="11">
        <v>565</v>
      </c>
      <c r="N44" s="22">
        <f t="shared" si="0"/>
        <v>13</v>
      </c>
      <c r="O44" s="22">
        <f t="shared" si="3"/>
        <v>1282</v>
      </c>
      <c r="P44" s="11">
        <v>0</v>
      </c>
      <c r="Q44" s="11">
        <v>0</v>
      </c>
      <c r="R44" s="11">
        <v>60</v>
      </c>
      <c r="S44" s="11">
        <f t="shared" si="9"/>
        <v>0</v>
      </c>
      <c r="T44" s="11">
        <f t="shared" si="10"/>
        <v>60</v>
      </c>
      <c r="U44" s="11">
        <f t="shared" si="4"/>
        <v>13</v>
      </c>
      <c r="V44" s="11">
        <f t="shared" si="4"/>
        <v>1342</v>
      </c>
      <c r="W44" s="23">
        <f t="shared" si="5"/>
        <v>1</v>
      </c>
      <c r="X44" s="24">
        <f t="shared" si="5"/>
        <v>0.9552906110283159</v>
      </c>
      <c r="Y44" s="25">
        <f t="shared" si="6"/>
        <v>827</v>
      </c>
      <c r="Z44" s="54">
        <f t="shared" si="7"/>
        <v>3532</v>
      </c>
      <c r="AC44" s="68"/>
      <c r="AD44" s="68"/>
      <c r="AE44" s="68"/>
      <c r="AF44" s="68"/>
      <c r="AG44" s="68"/>
      <c r="AH44" s="68"/>
    </row>
    <row r="45" spans="1:34" ht="33.75">
      <c r="A45" s="14" t="s">
        <v>66</v>
      </c>
      <c r="B45" s="13">
        <v>7916</v>
      </c>
      <c r="C45" s="10">
        <v>53974</v>
      </c>
      <c r="D45" s="10">
        <v>-1477</v>
      </c>
      <c r="E45" s="10">
        <f t="shared" si="11"/>
        <v>52497</v>
      </c>
      <c r="F45" s="11">
        <v>289</v>
      </c>
      <c r="G45" s="11">
        <v>38995</v>
      </c>
      <c r="H45" s="11">
        <v>15</v>
      </c>
      <c r="I45" s="11">
        <v>2213</v>
      </c>
      <c r="J45" s="11">
        <v>45</v>
      </c>
      <c r="K45" s="11">
        <v>7324</v>
      </c>
      <c r="L45" s="11">
        <f t="shared" si="2"/>
        <v>48532</v>
      </c>
      <c r="M45" s="11">
        <v>16774</v>
      </c>
      <c r="N45" s="22">
        <f t="shared" si="0"/>
        <v>349</v>
      </c>
      <c r="O45" s="22">
        <f t="shared" si="3"/>
        <v>65306</v>
      </c>
      <c r="P45" s="11">
        <v>122</v>
      </c>
      <c r="Q45" s="11">
        <v>7558</v>
      </c>
      <c r="R45" s="11">
        <v>1642</v>
      </c>
      <c r="S45" s="11">
        <f t="shared" si="9"/>
        <v>122</v>
      </c>
      <c r="T45" s="11">
        <f t="shared" si="10"/>
        <v>9200</v>
      </c>
      <c r="U45" s="11">
        <f t="shared" si="4"/>
        <v>471</v>
      </c>
      <c r="V45" s="11">
        <f t="shared" si="4"/>
        <v>74506</v>
      </c>
      <c r="W45" s="23">
        <f t="shared" si="5"/>
        <v>0.7409766454352441</v>
      </c>
      <c r="X45" s="24">
        <f t="shared" si="5"/>
        <v>0.8765200118111293</v>
      </c>
      <c r="Y45" s="25">
        <f t="shared" si="6"/>
        <v>8387</v>
      </c>
      <c r="Z45" s="54">
        <f t="shared" si="7"/>
        <v>127003</v>
      </c>
      <c r="AC45" s="68"/>
      <c r="AD45" s="68"/>
      <c r="AE45" s="68"/>
      <c r="AF45" s="68"/>
      <c r="AG45" s="68"/>
      <c r="AH45" s="68"/>
    </row>
    <row r="46" spans="1:34" ht="22.5">
      <c r="A46" s="14" t="s">
        <v>67</v>
      </c>
      <c r="B46" s="13">
        <v>414</v>
      </c>
      <c r="C46" s="10">
        <v>2207</v>
      </c>
      <c r="D46" s="10">
        <v>256</v>
      </c>
      <c r="E46" s="10">
        <f t="shared" si="11"/>
        <v>2463</v>
      </c>
      <c r="F46" s="11">
        <v>8</v>
      </c>
      <c r="G46" s="11">
        <v>4884</v>
      </c>
      <c r="H46" s="11">
        <v>23</v>
      </c>
      <c r="I46" s="11">
        <v>20480</v>
      </c>
      <c r="J46" s="11">
        <v>1</v>
      </c>
      <c r="K46" s="11">
        <v>310</v>
      </c>
      <c r="L46" s="11">
        <f t="shared" si="2"/>
        <v>25674</v>
      </c>
      <c r="M46" s="11">
        <v>2987</v>
      </c>
      <c r="N46" s="22">
        <f t="shared" si="0"/>
        <v>32</v>
      </c>
      <c r="O46" s="22">
        <f t="shared" si="3"/>
        <v>28661</v>
      </c>
      <c r="P46" s="11">
        <v>20</v>
      </c>
      <c r="Q46" s="11">
        <v>1157</v>
      </c>
      <c r="R46" s="11">
        <v>556</v>
      </c>
      <c r="S46" s="11">
        <f t="shared" si="9"/>
        <v>20</v>
      </c>
      <c r="T46" s="11">
        <f t="shared" si="10"/>
        <v>1713</v>
      </c>
      <c r="U46" s="11">
        <f t="shared" si="4"/>
        <v>52</v>
      </c>
      <c r="V46" s="11">
        <f t="shared" si="4"/>
        <v>30374</v>
      </c>
      <c r="W46" s="23">
        <f t="shared" si="5"/>
        <v>0.6153846153846154</v>
      </c>
      <c r="X46" s="24">
        <f t="shared" si="5"/>
        <v>0.9436030815829328</v>
      </c>
      <c r="Y46" s="25">
        <f t="shared" si="6"/>
        <v>466</v>
      </c>
      <c r="Z46" s="54">
        <f t="shared" si="7"/>
        <v>32837</v>
      </c>
      <c r="AC46" s="68"/>
      <c r="AD46" s="68"/>
      <c r="AE46" s="68"/>
      <c r="AF46" s="68"/>
      <c r="AG46" s="68"/>
      <c r="AH46" s="68"/>
    </row>
    <row r="47" spans="1:34" ht="56.25">
      <c r="A47" s="14" t="s">
        <v>68</v>
      </c>
      <c r="B47" s="13">
        <v>127</v>
      </c>
      <c r="C47" s="10">
        <v>935</v>
      </c>
      <c r="D47" s="10">
        <v>161</v>
      </c>
      <c r="E47" s="10">
        <f t="shared" si="11"/>
        <v>1096</v>
      </c>
      <c r="F47" s="11">
        <v>0</v>
      </c>
      <c r="G47" s="11">
        <v>0</v>
      </c>
      <c r="H47" s="11">
        <v>7</v>
      </c>
      <c r="I47" s="11">
        <v>579</v>
      </c>
      <c r="J47" s="11">
        <v>1</v>
      </c>
      <c r="K47" s="11">
        <v>96</v>
      </c>
      <c r="L47" s="11">
        <f t="shared" si="2"/>
        <v>675</v>
      </c>
      <c r="M47" s="11">
        <v>74</v>
      </c>
      <c r="N47" s="22">
        <f t="shared" si="0"/>
        <v>8</v>
      </c>
      <c r="O47" s="22">
        <f t="shared" si="3"/>
        <v>749</v>
      </c>
      <c r="P47" s="11">
        <v>0</v>
      </c>
      <c r="Q47" s="11">
        <v>0</v>
      </c>
      <c r="R47" s="11">
        <v>0</v>
      </c>
      <c r="S47" s="11">
        <f t="shared" si="9"/>
        <v>0</v>
      </c>
      <c r="T47" s="11">
        <f t="shared" si="10"/>
        <v>0</v>
      </c>
      <c r="U47" s="11">
        <f t="shared" si="4"/>
        <v>8</v>
      </c>
      <c r="V47" s="11">
        <f t="shared" si="4"/>
        <v>749</v>
      </c>
      <c r="W47" s="23">
        <f t="shared" si="5"/>
        <v>1</v>
      </c>
      <c r="X47" s="24">
        <v>1</v>
      </c>
      <c r="Y47" s="25">
        <f t="shared" si="6"/>
        <v>135</v>
      </c>
      <c r="Z47" s="54">
        <f t="shared" si="7"/>
        <v>1845</v>
      </c>
      <c r="AC47" s="68"/>
      <c r="AD47" s="68"/>
      <c r="AE47" s="68"/>
      <c r="AF47" s="68"/>
      <c r="AG47" s="68"/>
      <c r="AH47" s="68"/>
    </row>
    <row r="48" spans="1:34" ht="67.5">
      <c r="A48" s="14" t="s">
        <v>69</v>
      </c>
      <c r="B48" s="13">
        <v>171</v>
      </c>
      <c r="C48" s="10">
        <v>1058</v>
      </c>
      <c r="D48" s="10">
        <v>17</v>
      </c>
      <c r="E48" s="10">
        <f t="shared" si="11"/>
        <v>1075</v>
      </c>
      <c r="F48" s="11">
        <v>0</v>
      </c>
      <c r="G48" s="11">
        <v>0</v>
      </c>
      <c r="H48" s="11">
        <v>5</v>
      </c>
      <c r="I48" s="11">
        <v>274</v>
      </c>
      <c r="J48" s="11">
        <v>0</v>
      </c>
      <c r="K48" s="11">
        <v>0</v>
      </c>
      <c r="L48" s="11">
        <f t="shared" si="2"/>
        <v>274</v>
      </c>
      <c r="M48" s="11">
        <v>26</v>
      </c>
      <c r="N48" s="22">
        <f t="shared" si="0"/>
        <v>5</v>
      </c>
      <c r="O48" s="22">
        <f t="shared" si="3"/>
        <v>300</v>
      </c>
      <c r="P48" s="11">
        <v>34</v>
      </c>
      <c r="Q48" s="11">
        <v>3277</v>
      </c>
      <c r="R48" s="11">
        <v>331</v>
      </c>
      <c r="S48" s="11">
        <f t="shared" si="9"/>
        <v>34</v>
      </c>
      <c r="T48" s="11">
        <f t="shared" si="10"/>
        <v>3608</v>
      </c>
      <c r="U48" s="11">
        <f t="shared" si="4"/>
        <v>39</v>
      </c>
      <c r="V48" s="11">
        <f t="shared" si="4"/>
        <v>3908</v>
      </c>
      <c r="W48" s="23">
        <f t="shared" si="5"/>
        <v>0.1282051282051282</v>
      </c>
      <c r="X48" s="24">
        <f t="shared" si="5"/>
        <v>0.0767656090071648</v>
      </c>
      <c r="Y48" s="25">
        <f t="shared" si="6"/>
        <v>210</v>
      </c>
      <c r="Z48" s="54">
        <f t="shared" si="7"/>
        <v>4983</v>
      </c>
      <c r="AC48" s="68"/>
      <c r="AD48" s="68"/>
      <c r="AE48" s="68"/>
      <c r="AF48" s="68"/>
      <c r="AG48" s="68"/>
      <c r="AH48" s="68"/>
    </row>
    <row r="49" spans="1:34" ht="33.75">
      <c r="A49" s="14" t="s">
        <v>70</v>
      </c>
      <c r="B49" s="13">
        <v>22453</v>
      </c>
      <c r="C49" s="10">
        <v>103809</v>
      </c>
      <c r="D49" s="10">
        <v>-9060</v>
      </c>
      <c r="E49" s="10">
        <f t="shared" si="11"/>
        <v>94749</v>
      </c>
      <c r="F49" s="11">
        <v>425</v>
      </c>
      <c r="G49" s="11">
        <v>471727</v>
      </c>
      <c r="H49" s="11">
        <v>316</v>
      </c>
      <c r="I49" s="11">
        <v>122149</v>
      </c>
      <c r="J49" s="11">
        <v>177</v>
      </c>
      <c r="K49" s="11">
        <v>37038</v>
      </c>
      <c r="L49" s="11">
        <f t="shared" si="2"/>
        <v>630914</v>
      </c>
      <c r="M49" s="11">
        <v>-97324</v>
      </c>
      <c r="N49" s="22">
        <f t="shared" si="0"/>
        <v>918</v>
      </c>
      <c r="O49" s="22">
        <f t="shared" si="3"/>
        <v>533590</v>
      </c>
      <c r="P49" s="11">
        <v>364</v>
      </c>
      <c r="Q49" s="11">
        <v>30857</v>
      </c>
      <c r="R49" s="11">
        <v>-2854</v>
      </c>
      <c r="S49" s="11">
        <f t="shared" si="9"/>
        <v>364</v>
      </c>
      <c r="T49" s="11">
        <f t="shared" si="10"/>
        <v>28003</v>
      </c>
      <c r="U49" s="11">
        <f t="shared" si="4"/>
        <v>1282</v>
      </c>
      <c r="V49" s="11">
        <f t="shared" si="4"/>
        <v>561593</v>
      </c>
      <c r="W49" s="23">
        <f t="shared" si="5"/>
        <v>0.7160686427457098</v>
      </c>
      <c r="X49" s="24">
        <f t="shared" si="5"/>
        <v>0.9501364867439587</v>
      </c>
      <c r="Y49" s="25">
        <f t="shared" si="6"/>
        <v>23735</v>
      </c>
      <c r="Z49" s="54">
        <f t="shared" si="7"/>
        <v>656342</v>
      </c>
      <c r="AC49" s="68"/>
      <c r="AD49" s="68"/>
      <c r="AE49" s="68"/>
      <c r="AF49" s="68"/>
      <c r="AG49" s="68"/>
      <c r="AH49" s="68"/>
    </row>
    <row r="50" spans="1:34" ht="67.5">
      <c r="A50" s="14" t="s">
        <v>71</v>
      </c>
      <c r="B50" s="15">
        <v>25743</v>
      </c>
      <c r="C50" s="10">
        <v>70892</v>
      </c>
      <c r="D50" s="10">
        <v>54996</v>
      </c>
      <c r="E50" s="10">
        <f t="shared" si="11"/>
        <v>125888</v>
      </c>
      <c r="F50" s="11">
        <v>73</v>
      </c>
      <c r="G50" s="11">
        <v>34793</v>
      </c>
      <c r="H50" s="11">
        <v>476</v>
      </c>
      <c r="I50" s="11">
        <v>87205</v>
      </c>
      <c r="J50" s="11">
        <v>12</v>
      </c>
      <c r="K50" s="11">
        <v>7013</v>
      </c>
      <c r="L50" s="11">
        <f t="shared" si="2"/>
        <v>129011</v>
      </c>
      <c r="M50" s="11">
        <v>110658</v>
      </c>
      <c r="N50" s="22">
        <f t="shared" si="0"/>
        <v>561</v>
      </c>
      <c r="O50" s="22">
        <f t="shared" si="3"/>
        <v>239669</v>
      </c>
      <c r="P50" s="11">
        <v>156</v>
      </c>
      <c r="Q50" s="11">
        <v>31055</v>
      </c>
      <c r="R50" s="11">
        <v>4511</v>
      </c>
      <c r="S50" s="11">
        <f t="shared" si="9"/>
        <v>156</v>
      </c>
      <c r="T50" s="11">
        <f t="shared" si="10"/>
        <v>35566</v>
      </c>
      <c r="U50" s="11">
        <f t="shared" si="4"/>
        <v>717</v>
      </c>
      <c r="V50" s="11">
        <f t="shared" si="4"/>
        <v>275235</v>
      </c>
      <c r="W50" s="23">
        <f t="shared" si="5"/>
        <v>0.7824267782426778</v>
      </c>
      <c r="X50" s="24">
        <f t="shared" si="5"/>
        <v>0.8707795156865951</v>
      </c>
      <c r="Y50" s="25">
        <f t="shared" si="6"/>
        <v>26460</v>
      </c>
      <c r="Z50" s="54">
        <f t="shared" si="7"/>
        <v>401123</v>
      </c>
      <c r="AC50" s="68"/>
      <c r="AD50" s="68"/>
      <c r="AE50" s="68"/>
      <c r="AF50" s="68"/>
      <c r="AG50" s="68"/>
      <c r="AH50" s="68"/>
    </row>
    <row r="51" spans="1:34" ht="22.5">
      <c r="A51" s="14" t="s">
        <v>72</v>
      </c>
      <c r="B51" s="15">
        <v>7731</v>
      </c>
      <c r="C51" s="10">
        <v>33624</v>
      </c>
      <c r="D51" s="10">
        <v>367</v>
      </c>
      <c r="E51" s="10">
        <f t="shared" si="11"/>
        <v>33991</v>
      </c>
      <c r="F51" s="11">
        <v>54</v>
      </c>
      <c r="G51" s="11">
        <v>57727</v>
      </c>
      <c r="H51" s="11">
        <v>217</v>
      </c>
      <c r="I51" s="11">
        <v>34676</v>
      </c>
      <c r="J51" s="11">
        <v>84</v>
      </c>
      <c r="K51" s="11">
        <v>33721</v>
      </c>
      <c r="L51" s="11">
        <f t="shared" si="2"/>
        <v>126124</v>
      </c>
      <c r="M51" s="11">
        <v>16399</v>
      </c>
      <c r="N51" s="22">
        <f t="shared" si="0"/>
        <v>355</v>
      </c>
      <c r="O51" s="22">
        <f t="shared" si="3"/>
        <v>142523</v>
      </c>
      <c r="P51" s="11">
        <v>144</v>
      </c>
      <c r="Q51" s="11">
        <v>16215</v>
      </c>
      <c r="R51" s="11">
        <v>1498</v>
      </c>
      <c r="S51" s="11">
        <f t="shared" si="9"/>
        <v>144</v>
      </c>
      <c r="T51" s="11">
        <f t="shared" si="10"/>
        <v>17713</v>
      </c>
      <c r="U51" s="11">
        <f t="shared" si="4"/>
        <v>499</v>
      </c>
      <c r="V51" s="11">
        <f t="shared" si="4"/>
        <v>160236</v>
      </c>
      <c r="W51" s="23">
        <f t="shared" si="5"/>
        <v>0.7114228456913828</v>
      </c>
      <c r="X51" s="24">
        <f t="shared" si="5"/>
        <v>0.8894568012182031</v>
      </c>
      <c r="Y51" s="25">
        <f t="shared" si="6"/>
        <v>8230</v>
      </c>
      <c r="Z51" s="54">
        <f t="shared" si="7"/>
        <v>194227</v>
      </c>
      <c r="AC51" s="68"/>
      <c r="AD51" s="68"/>
      <c r="AE51" s="68"/>
      <c r="AF51" s="68"/>
      <c r="AG51" s="68"/>
      <c r="AH51" s="68"/>
    </row>
    <row r="52" spans="1:34" ht="78.75">
      <c r="A52" s="14" t="s">
        <v>73</v>
      </c>
      <c r="B52" s="15">
        <v>6689</v>
      </c>
      <c r="C52" s="10">
        <v>17805</v>
      </c>
      <c r="D52" s="10">
        <v>1130</v>
      </c>
      <c r="E52" s="10">
        <f t="shared" si="11"/>
        <v>18935</v>
      </c>
      <c r="F52" s="11">
        <v>62</v>
      </c>
      <c r="G52" s="11">
        <v>29848</v>
      </c>
      <c r="H52" s="11">
        <v>85</v>
      </c>
      <c r="I52" s="11">
        <v>9235</v>
      </c>
      <c r="J52" s="11">
        <v>10</v>
      </c>
      <c r="K52" s="11">
        <v>9203</v>
      </c>
      <c r="L52" s="11">
        <f t="shared" si="2"/>
        <v>48286</v>
      </c>
      <c r="M52" s="11">
        <v>43555</v>
      </c>
      <c r="N52" s="22">
        <f t="shared" si="0"/>
        <v>157</v>
      </c>
      <c r="O52" s="22">
        <f t="shared" si="3"/>
        <v>91841</v>
      </c>
      <c r="P52" s="11">
        <v>141</v>
      </c>
      <c r="Q52" s="11">
        <v>19223</v>
      </c>
      <c r="R52" s="11">
        <v>7148</v>
      </c>
      <c r="S52" s="11">
        <f t="shared" si="9"/>
        <v>141</v>
      </c>
      <c r="T52" s="11">
        <f t="shared" si="10"/>
        <v>26371</v>
      </c>
      <c r="U52" s="11">
        <f t="shared" si="4"/>
        <v>298</v>
      </c>
      <c r="V52" s="11">
        <f t="shared" si="4"/>
        <v>118212</v>
      </c>
      <c r="W52" s="23">
        <f t="shared" si="5"/>
        <v>0.5268456375838926</v>
      </c>
      <c r="X52" s="24">
        <f t="shared" si="5"/>
        <v>0.7769177410076811</v>
      </c>
      <c r="Y52" s="25">
        <f t="shared" si="6"/>
        <v>6987</v>
      </c>
      <c r="Z52" s="54">
        <f t="shared" si="7"/>
        <v>137147</v>
      </c>
      <c r="AC52" s="68"/>
      <c r="AD52" s="68"/>
      <c r="AE52" s="68"/>
      <c r="AF52" s="68"/>
      <c r="AG52" s="68"/>
      <c r="AH52" s="68"/>
    </row>
    <row r="53" spans="1:34" ht="45">
      <c r="A53" s="14" t="s">
        <v>74</v>
      </c>
      <c r="B53" s="15">
        <v>1520</v>
      </c>
      <c r="C53" s="10">
        <v>26799</v>
      </c>
      <c r="D53" s="10">
        <v>108</v>
      </c>
      <c r="E53" s="10">
        <f t="shared" si="11"/>
        <v>26907</v>
      </c>
      <c r="F53" s="11">
        <v>9</v>
      </c>
      <c r="G53" s="11">
        <v>6123</v>
      </c>
      <c r="H53" s="11">
        <v>50</v>
      </c>
      <c r="I53" s="11">
        <v>15541</v>
      </c>
      <c r="J53" s="11">
        <v>0</v>
      </c>
      <c r="K53" s="11">
        <v>0</v>
      </c>
      <c r="L53" s="11">
        <f t="shared" si="2"/>
        <v>21664</v>
      </c>
      <c r="M53" s="11">
        <v>2868</v>
      </c>
      <c r="N53" s="22">
        <f t="shared" si="0"/>
        <v>59</v>
      </c>
      <c r="O53" s="22">
        <f t="shared" si="3"/>
        <v>24532</v>
      </c>
      <c r="P53" s="11">
        <v>1</v>
      </c>
      <c r="Q53" s="11">
        <v>71</v>
      </c>
      <c r="R53" s="11">
        <v>36</v>
      </c>
      <c r="S53" s="11">
        <f t="shared" si="9"/>
        <v>1</v>
      </c>
      <c r="T53" s="11">
        <f t="shared" si="10"/>
        <v>107</v>
      </c>
      <c r="U53" s="11">
        <f t="shared" si="4"/>
        <v>60</v>
      </c>
      <c r="V53" s="11">
        <f t="shared" si="4"/>
        <v>24639</v>
      </c>
      <c r="W53" s="23">
        <f t="shared" si="5"/>
        <v>0.9833333333333333</v>
      </c>
      <c r="X53" s="24">
        <f t="shared" si="5"/>
        <v>0.9956572912861723</v>
      </c>
      <c r="Y53" s="25">
        <f t="shared" si="6"/>
        <v>1580</v>
      </c>
      <c r="Z53" s="54">
        <f t="shared" si="7"/>
        <v>51546</v>
      </c>
      <c r="AC53" s="68"/>
      <c r="AD53" s="68"/>
      <c r="AE53" s="68"/>
      <c r="AF53" s="68"/>
      <c r="AG53" s="68"/>
      <c r="AH53" s="68"/>
    </row>
    <row r="54" spans="1:34" ht="56.25">
      <c r="A54" s="14" t="s">
        <v>75</v>
      </c>
      <c r="B54" s="13">
        <v>2687</v>
      </c>
      <c r="C54" s="10">
        <v>17745</v>
      </c>
      <c r="D54" s="10">
        <v>1406</v>
      </c>
      <c r="E54" s="10">
        <f t="shared" si="11"/>
        <v>19151</v>
      </c>
      <c r="F54" s="11">
        <v>354</v>
      </c>
      <c r="G54" s="11">
        <v>387747</v>
      </c>
      <c r="H54" s="11">
        <v>94</v>
      </c>
      <c r="I54" s="11">
        <v>57665</v>
      </c>
      <c r="J54" s="11">
        <v>10</v>
      </c>
      <c r="K54" s="11">
        <v>1337</v>
      </c>
      <c r="L54" s="11">
        <f t="shared" si="2"/>
        <v>446749</v>
      </c>
      <c r="M54" s="11">
        <v>42526</v>
      </c>
      <c r="N54" s="22">
        <f t="shared" si="0"/>
        <v>458</v>
      </c>
      <c r="O54" s="22">
        <f t="shared" si="3"/>
        <v>489275</v>
      </c>
      <c r="P54" s="11">
        <v>71</v>
      </c>
      <c r="Q54" s="11">
        <v>5440</v>
      </c>
      <c r="R54" s="11">
        <v>3180</v>
      </c>
      <c r="S54" s="11">
        <f t="shared" si="9"/>
        <v>71</v>
      </c>
      <c r="T54" s="11">
        <f t="shared" si="10"/>
        <v>8620</v>
      </c>
      <c r="U54" s="11">
        <f t="shared" si="4"/>
        <v>529</v>
      </c>
      <c r="V54" s="11">
        <f t="shared" si="4"/>
        <v>497895</v>
      </c>
      <c r="W54" s="23">
        <f t="shared" si="5"/>
        <v>0.8657844990548205</v>
      </c>
      <c r="X54" s="24">
        <f t="shared" si="5"/>
        <v>0.982687112744655</v>
      </c>
      <c r="Y54" s="25">
        <f t="shared" si="6"/>
        <v>3216</v>
      </c>
      <c r="Z54" s="54">
        <f t="shared" si="7"/>
        <v>517046</v>
      </c>
      <c r="AC54" s="68"/>
      <c r="AD54" s="68"/>
      <c r="AE54" s="68"/>
      <c r="AF54" s="68"/>
      <c r="AG54" s="68"/>
      <c r="AH54" s="68"/>
    </row>
    <row r="55" spans="1:34" ht="22.5">
      <c r="A55" s="14" t="s">
        <v>76</v>
      </c>
      <c r="B55" s="15">
        <v>4776</v>
      </c>
      <c r="C55" s="10">
        <v>18960</v>
      </c>
      <c r="D55" s="10">
        <v>64</v>
      </c>
      <c r="E55" s="10">
        <f t="shared" si="11"/>
        <v>19024</v>
      </c>
      <c r="F55" s="11">
        <v>34</v>
      </c>
      <c r="G55" s="11">
        <v>12145</v>
      </c>
      <c r="H55" s="11">
        <v>77</v>
      </c>
      <c r="I55" s="11">
        <v>8334</v>
      </c>
      <c r="J55" s="11">
        <v>16</v>
      </c>
      <c r="K55" s="11">
        <v>4658</v>
      </c>
      <c r="L55" s="11">
        <f t="shared" si="2"/>
        <v>25137</v>
      </c>
      <c r="M55" s="11">
        <v>36516</v>
      </c>
      <c r="N55" s="22">
        <f t="shared" si="0"/>
        <v>127</v>
      </c>
      <c r="O55" s="22">
        <f t="shared" si="3"/>
        <v>61653</v>
      </c>
      <c r="P55" s="11">
        <v>93</v>
      </c>
      <c r="Q55" s="11">
        <v>7452</v>
      </c>
      <c r="R55" s="11">
        <v>6352</v>
      </c>
      <c r="S55" s="11">
        <f t="shared" si="9"/>
        <v>93</v>
      </c>
      <c r="T55" s="11">
        <f t="shared" si="10"/>
        <v>13804</v>
      </c>
      <c r="U55" s="11">
        <f t="shared" si="4"/>
        <v>220</v>
      </c>
      <c r="V55" s="11">
        <f t="shared" si="4"/>
        <v>75457</v>
      </c>
      <c r="W55" s="23">
        <f t="shared" si="5"/>
        <v>0.5772727272727273</v>
      </c>
      <c r="X55" s="24">
        <f t="shared" si="5"/>
        <v>0.8170613727023338</v>
      </c>
      <c r="Y55" s="25">
        <f t="shared" si="6"/>
        <v>4996</v>
      </c>
      <c r="Z55" s="54">
        <f t="shared" si="7"/>
        <v>94481</v>
      </c>
      <c r="AC55" s="68"/>
      <c r="AD55" s="68"/>
      <c r="AE55" s="68"/>
      <c r="AF55" s="68"/>
      <c r="AG55" s="68"/>
      <c r="AH55" s="68"/>
    </row>
    <row r="56" spans="1:34" ht="101.25">
      <c r="A56" s="28" t="s">
        <v>77</v>
      </c>
      <c r="B56" s="15">
        <v>105</v>
      </c>
      <c r="C56" s="10">
        <v>583</v>
      </c>
      <c r="D56" s="10">
        <v>13</v>
      </c>
      <c r="E56" s="10">
        <f t="shared" si="11"/>
        <v>596</v>
      </c>
      <c r="F56" s="11">
        <v>1</v>
      </c>
      <c r="G56" s="11">
        <v>25</v>
      </c>
      <c r="H56" s="11">
        <v>0</v>
      </c>
      <c r="I56" s="11">
        <v>0</v>
      </c>
      <c r="J56" s="11">
        <v>0</v>
      </c>
      <c r="K56" s="11">
        <v>0</v>
      </c>
      <c r="L56" s="11">
        <f t="shared" si="2"/>
        <v>25</v>
      </c>
      <c r="M56" s="11">
        <v>0</v>
      </c>
      <c r="N56" s="22">
        <f t="shared" si="0"/>
        <v>1</v>
      </c>
      <c r="O56" s="22">
        <f t="shared" si="3"/>
        <v>25</v>
      </c>
      <c r="P56" s="11">
        <v>2</v>
      </c>
      <c r="Q56" s="11">
        <v>69</v>
      </c>
      <c r="R56" s="11">
        <v>79</v>
      </c>
      <c r="S56" s="11">
        <f t="shared" si="9"/>
        <v>2</v>
      </c>
      <c r="T56" s="11">
        <f t="shared" si="10"/>
        <v>148</v>
      </c>
      <c r="U56" s="11">
        <f t="shared" si="4"/>
        <v>3</v>
      </c>
      <c r="V56" s="11">
        <f t="shared" si="4"/>
        <v>173</v>
      </c>
      <c r="W56" s="23">
        <f t="shared" si="5"/>
        <v>0.3333333333333333</v>
      </c>
      <c r="X56" s="24">
        <f t="shared" si="5"/>
        <v>0.14450867052023122</v>
      </c>
      <c r="Y56" s="25">
        <f t="shared" si="6"/>
        <v>108</v>
      </c>
      <c r="Z56" s="54">
        <f t="shared" si="7"/>
        <v>769</v>
      </c>
      <c r="AC56" s="68"/>
      <c r="AD56" s="68"/>
      <c r="AE56" s="68"/>
      <c r="AF56" s="68"/>
      <c r="AG56" s="68"/>
      <c r="AH56" s="68"/>
    </row>
    <row r="57" spans="1:34" ht="33.75">
      <c r="A57" s="31" t="s">
        <v>78</v>
      </c>
      <c r="B57" s="15">
        <v>51</v>
      </c>
      <c r="C57" s="10">
        <v>447</v>
      </c>
      <c r="D57" s="10">
        <v>41</v>
      </c>
      <c r="E57" s="10">
        <f t="shared" si="11"/>
        <v>488</v>
      </c>
      <c r="F57" s="11">
        <v>6</v>
      </c>
      <c r="G57" s="11">
        <v>3205</v>
      </c>
      <c r="H57" s="11">
        <v>7</v>
      </c>
      <c r="I57" s="11">
        <v>3521</v>
      </c>
      <c r="J57" s="11">
        <v>0</v>
      </c>
      <c r="K57" s="11">
        <v>0</v>
      </c>
      <c r="L57" s="11">
        <f t="shared" si="2"/>
        <v>6726</v>
      </c>
      <c r="M57" s="11">
        <v>1673</v>
      </c>
      <c r="N57" s="22">
        <f t="shared" si="0"/>
        <v>13</v>
      </c>
      <c r="O57" s="22">
        <f t="shared" si="3"/>
        <v>8399</v>
      </c>
      <c r="P57" s="11">
        <v>1</v>
      </c>
      <c r="Q57" s="11">
        <v>26</v>
      </c>
      <c r="R57" s="11">
        <v>29</v>
      </c>
      <c r="S57" s="11">
        <f t="shared" si="9"/>
        <v>1</v>
      </c>
      <c r="T57" s="11">
        <f t="shared" si="10"/>
        <v>55</v>
      </c>
      <c r="U57" s="11">
        <f t="shared" si="4"/>
        <v>14</v>
      </c>
      <c r="V57" s="11">
        <f t="shared" si="4"/>
        <v>8454</v>
      </c>
      <c r="W57" s="23">
        <f t="shared" si="5"/>
        <v>0.9285714285714286</v>
      </c>
      <c r="X57" s="24">
        <f t="shared" si="5"/>
        <v>0.9934942039271351</v>
      </c>
      <c r="Y57" s="25">
        <f t="shared" si="6"/>
        <v>65</v>
      </c>
      <c r="Z57" s="54">
        <f t="shared" si="7"/>
        <v>8942</v>
      </c>
      <c r="AC57" s="68"/>
      <c r="AD57" s="68"/>
      <c r="AE57" s="68"/>
      <c r="AF57" s="68"/>
      <c r="AG57" s="68"/>
      <c r="AH57" s="68"/>
    </row>
    <row r="58" spans="1:34" ht="22.5">
      <c r="A58" s="14" t="s">
        <v>79</v>
      </c>
      <c r="B58" s="13">
        <v>3058</v>
      </c>
      <c r="C58" s="10">
        <v>8952</v>
      </c>
      <c r="D58" s="10">
        <v>494</v>
      </c>
      <c r="E58" s="10">
        <f t="shared" si="11"/>
        <v>9446</v>
      </c>
      <c r="F58" s="11">
        <v>15</v>
      </c>
      <c r="G58" s="11">
        <v>7663</v>
      </c>
      <c r="H58" s="11">
        <v>41</v>
      </c>
      <c r="I58" s="11">
        <v>3026</v>
      </c>
      <c r="J58" s="11">
        <v>3</v>
      </c>
      <c r="K58" s="11">
        <v>134</v>
      </c>
      <c r="L58" s="11">
        <f t="shared" si="2"/>
        <v>10823</v>
      </c>
      <c r="M58" s="11">
        <v>12184</v>
      </c>
      <c r="N58" s="22">
        <f t="shared" si="0"/>
        <v>59</v>
      </c>
      <c r="O58" s="22">
        <f t="shared" si="3"/>
        <v>23007</v>
      </c>
      <c r="P58" s="11">
        <v>73</v>
      </c>
      <c r="Q58" s="11">
        <v>6733</v>
      </c>
      <c r="R58" s="11">
        <v>1093</v>
      </c>
      <c r="S58" s="11">
        <f t="shared" si="9"/>
        <v>73</v>
      </c>
      <c r="T58" s="11">
        <f t="shared" si="10"/>
        <v>7826</v>
      </c>
      <c r="U58" s="11">
        <f t="shared" si="4"/>
        <v>132</v>
      </c>
      <c r="V58" s="11">
        <f t="shared" si="4"/>
        <v>30833</v>
      </c>
      <c r="W58" s="23">
        <f t="shared" si="5"/>
        <v>0.44696969696969696</v>
      </c>
      <c r="X58" s="24">
        <f t="shared" si="5"/>
        <v>0.7461810397950248</v>
      </c>
      <c r="Y58" s="25">
        <f t="shared" si="6"/>
        <v>3190</v>
      </c>
      <c r="Z58" s="54">
        <f t="shared" si="7"/>
        <v>40279</v>
      </c>
      <c r="AC58" s="68"/>
      <c r="AD58" s="68"/>
      <c r="AE58" s="68"/>
      <c r="AF58" s="68"/>
      <c r="AG58" s="68"/>
      <c r="AH58" s="68"/>
    </row>
    <row r="59" spans="1:34" ht="45">
      <c r="A59" s="16" t="s">
        <v>80</v>
      </c>
      <c r="B59" s="13">
        <v>1484</v>
      </c>
      <c r="C59" s="10">
        <v>4039</v>
      </c>
      <c r="D59" s="10">
        <v>1544</v>
      </c>
      <c r="E59" s="10">
        <f t="shared" si="11"/>
        <v>5583</v>
      </c>
      <c r="F59" s="11">
        <v>8</v>
      </c>
      <c r="G59" s="11">
        <v>3777</v>
      </c>
      <c r="H59" s="11">
        <v>12</v>
      </c>
      <c r="I59" s="11">
        <v>529</v>
      </c>
      <c r="J59" s="11">
        <v>2</v>
      </c>
      <c r="K59" s="11">
        <v>312</v>
      </c>
      <c r="L59" s="11">
        <f t="shared" si="2"/>
        <v>4618</v>
      </c>
      <c r="M59" s="11">
        <v>158</v>
      </c>
      <c r="N59" s="22">
        <f t="shared" si="0"/>
        <v>22</v>
      </c>
      <c r="O59" s="22">
        <f t="shared" si="3"/>
        <v>4776</v>
      </c>
      <c r="P59" s="11">
        <v>5</v>
      </c>
      <c r="Q59" s="11">
        <v>314</v>
      </c>
      <c r="R59" s="11">
        <v>188</v>
      </c>
      <c r="S59" s="11">
        <f t="shared" si="9"/>
        <v>5</v>
      </c>
      <c r="T59" s="11">
        <f>SUM(Q59,R59)</f>
        <v>502</v>
      </c>
      <c r="U59" s="11">
        <f t="shared" si="4"/>
        <v>27</v>
      </c>
      <c r="V59" s="11">
        <f t="shared" si="4"/>
        <v>5278</v>
      </c>
      <c r="W59" s="23">
        <f t="shared" si="5"/>
        <v>0.8148148148148148</v>
      </c>
      <c r="X59" s="24">
        <f t="shared" si="5"/>
        <v>0.9048882152330429</v>
      </c>
      <c r="Y59" s="25">
        <f t="shared" si="6"/>
        <v>1511</v>
      </c>
      <c r="Z59" s="54">
        <f t="shared" si="7"/>
        <v>10861</v>
      </c>
      <c r="AC59" s="68"/>
      <c r="AD59" s="68"/>
      <c r="AE59" s="68"/>
      <c r="AF59" s="68"/>
      <c r="AG59" s="68"/>
      <c r="AH59" s="68"/>
    </row>
    <row r="60" spans="1:34" ht="56.25">
      <c r="A60" s="14" t="s">
        <v>81</v>
      </c>
      <c r="B60" s="13">
        <v>110</v>
      </c>
      <c r="C60" s="10">
        <v>564</v>
      </c>
      <c r="D60" s="10">
        <v>58</v>
      </c>
      <c r="E60" s="10">
        <f t="shared" si="11"/>
        <v>622</v>
      </c>
      <c r="F60" s="11">
        <v>0</v>
      </c>
      <c r="G60" s="11">
        <v>0</v>
      </c>
      <c r="H60" s="11">
        <v>1</v>
      </c>
      <c r="I60" s="11">
        <v>29</v>
      </c>
      <c r="J60" s="11">
        <v>0</v>
      </c>
      <c r="K60" s="11">
        <v>0</v>
      </c>
      <c r="L60" s="11">
        <f t="shared" si="2"/>
        <v>29</v>
      </c>
      <c r="M60" s="11">
        <v>42</v>
      </c>
      <c r="N60" s="22">
        <f t="shared" si="0"/>
        <v>1</v>
      </c>
      <c r="O60" s="22">
        <f t="shared" si="3"/>
        <v>71</v>
      </c>
      <c r="P60" s="11">
        <v>11</v>
      </c>
      <c r="Q60" s="11">
        <v>1328</v>
      </c>
      <c r="R60" s="11">
        <v>1</v>
      </c>
      <c r="S60" s="11">
        <f t="shared" si="9"/>
        <v>11</v>
      </c>
      <c r="T60" s="11">
        <f>SUM(Q60,R60)</f>
        <v>1329</v>
      </c>
      <c r="U60" s="11">
        <f t="shared" si="4"/>
        <v>12</v>
      </c>
      <c r="V60" s="11">
        <f t="shared" si="4"/>
        <v>1400</v>
      </c>
      <c r="W60" s="23">
        <f t="shared" si="5"/>
        <v>0.08333333333333333</v>
      </c>
      <c r="X60" s="24">
        <f t="shared" si="5"/>
        <v>0.05071428571428571</v>
      </c>
      <c r="Y60" s="25">
        <f t="shared" si="6"/>
        <v>122</v>
      </c>
      <c r="Z60" s="54">
        <f t="shared" si="7"/>
        <v>2022</v>
      </c>
      <c r="AC60" s="68"/>
      <c r="AD60" s="68"/>
      <c r="AE60" s="68"/>
      <c r="AF60" s="68"/>
      <c r="AG60" s="68"/>
      <c r="AH60" s="68"/>
    </row>
    <row r="61" spans="1:34" ht="56.25">
      <c r="A61" s="12" t="s">
        <v>82</v>
      </c>
      <c r="B61" s="13">
        <v>186</v>
      </c>
      <c r="C61" s="10">
        <v>175</v>
      </c>
      <c r="D61" s="10">
        <v>1</v>
      </c>
      <c r="E61" s="10">
        <f t="shared" si="11"/>
        <v>176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f t="shared" si="2"/>
        <v>0</v>
      </c>
      <c r="M61" s="11">
        <v>0</v>
      </c>
      <c r="N61" s="22">
        <f t="shared" si="0"/>
        <v>0</v>
      </c>
      <c r="O61" s="22">
        <f t="shared" si="3"/>
        <v>0</v>
      </c>
      <c r="P61" s="11">
        <v>0</v>
      </c>
      <c r="Q61" s="11">
        <v>0</v>
      </c>
      <c r="R61" s="11">
        <v>0</v>
      </c>
      <c r="S61" s="11">
        <f t="shared" si="9"/>
        <v>0</v>
      </c>
      <c r="T61" s="11">
        <f>SUM(Q61,R61)</f>
        <v>0</v>
      </c>
      <c r="U61" s="11">
        <f t="shared" si="4"/>
        <v>0</v>
      </c>
      <c r="V61" s="11">
        <f t="shared" si="4"/>
        <v>0</v>
      </c>
      <c r="W61" s="23">
        <v>0</v>
      </c>
      <c r="X61" s="24">
        <v>0</v>
      </c>
      <c r="Y61" s="25">
        <f t="shared" si="6"/>
        <v>186</v>
      </c>
      <c r="Z61" s="54">
        <f t="shared" si="7"/>
        <v>176</v>
      </c>
      <c r="AC61" s="68"/>
      <c r="AD61" s="68"/>
      <c r="AE61" s="68"/>
      <c r="AF61" s="68"/>
      <c r="AG61" s="68"/>
      <c r="AH61" s="68"/>
    </row>
    <row r="62" spans="1:34" ht="45">
      <c r="A62" s="12" t="s">
        <v>124</v>
      </c>
      <c r="B62" s="13">
        <v>0</v>
      </c>
      <c r="C62" s="10">
        <v>0</v>
      </c>
      <c r="D62" s="10">
        <v>0</v>
      </c>
      <c r="E62" s="10">
        <f>SUM(C62,D62)</f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 t="shared" si="2"/>
        <v>0</v>
      </c>
      <c r="M62" s="11">
        <v>170</v>
      </c>
      <c r="N62" s="22">
        <f>SUM(F62,H62,J62)</f>
        <v>0</v>
      </c>
      <c r="O62" s="22">
        <f>SUM(L62,M62)</f>
        <v>170</v>
      </c>
      <c r="P62" s="11">
        <v>0</v>
      </c>
      <c r="Q62" s="11">
        <v>0</v>
      </c>
      <c r="R62" s="11">
        <v>0</v>
      </c>
      <c r="S62" s="11">
        <f>SUM(P62)</f>
        <v>0</v>
      </c>
      <c r="T62" s="11">
        <f>SUM(Q62,R62)</f>
        <v>0</v>
      </c>
      <c r="U62" s="11">
        <f>SUM(N62,S62)</f>
        <v>0</v>
      </c>
      <c r="V62" s="11">
        <f>SUM(O62,T62)</f>
        <v>170</v>
      </c>
      <c r="W62" s="23">
        <v>0</v>
      </c>
      <c r="X62" s="24">
        <v>0</v>
      </c>
      <c r="Y62" s="25">
        <f>SUM(B62,U62)</f>
        <v>0</v>
      </c>
      <c r="Z62" s="54">
        <f>SUM(E62,V62)</f>
        <v>170</v>
      </c>
      <c r="AC62" s="68"/>
      <c r="AD62" s="68"/>
      <c r="AE62" s="68"/>
      <c r="AF62" s="68"/>
      <c r="AG62" s="68"/>
      <c r="AH62" s="68"/>
    </row>
    <row r="63" spans="1:34" ht="33.75">
      <c r="A63" s="14" t="s">
        <v>83</v>
      </c>
      <c r="B63" s="13">
        <v>3477</v>
      </c>
      <c r="C63" s="10">
        <v>9080</v>
      </c>
      <c r="D63" s="10">
        <v>457</v>
      </c>
      <c r="E63" s="10">
        <f t="shared" si="11"/>
        <v>9537</v>
      </c>
      <c r="F63" s="11">
        <v>48</v>
      </c>
      <c r="G63" s="11">
        <v>26457</v>
      </c>
      <c r="H63" s="11">
        <v>130</v>
      </c>
      <c r="I63" s="11">
        <v>28917</v>
      </c>
      <c r="J63" s="11">
        <v>4</v>
      </c>
      <c r="K63" s="11">
        <v>362</v>
      </c>
      <c r="L63" s="11">
        <f t="shared" si="2"/>
        <v>55736</v>
      </c>
      <c r="M63" s="11">
        <v>6445</v>
      </c>
      <c r="N63" s="22">
        <f t="shared" si="0"/>
        <v>182</v>
      </c>
      <c r="O63" s="22">
        <f t="shared" si="3"/>
        <v>62181</v>
      </c>
      <c r="P63" s="11">
        <v>28</v>
      </c>
      <c r="Q63" s="11">
        <v>1055</v>
      </c>
      <c r="R63" s="11">
        <v>327</v>
      </c>
      <c r="S63" s="11">
        <f t="shared" si="9"/>
        <v>28</v>
      </c>
      <c r="T63" s="11">
        <f>SUM(Q63,R63)</f>
        <v>1382</v>
      </c>
      <c r="U63" s="11">
        <f t="shared" si="4"/>
        <v>210</v>
      </c>
      <c r="V63" s="11">
        <f t="shared" si="4"/>
        <v>63563</v>
      </c>
      <c r="W63" s="23">
        <f t="shared" si="5"/>
        <v>0.8666666666666667</v>
      </c>
      <c r="X63" s="24">
        <f t="shared" si="5"/>
        <v>0.9782577914824662</v>
      </c>
      <c r="Y63" s="25">
        <f t="shared" si="6"/>
        <v>3687</v>
      </c>
      <c r="Z63" s="54">
        <f t="shared" si="7"/>
        <v>73100</v>
      </c>
      <c r="AC63" s="68"/>
      <c r="AD63" s="68"/>
      <c r="AE63" s="68"/>
      <c r="AF63" s="68"/>
      <c r="AG63" s="68"/>
      <c r="AH63" s="68"/>
    </row>
    <row r="64" spans="1:34" ht="33.75">
      <c r="A64" s="14" t="s">
        <v>84</v>
      </c>
      <c r="B64" s="13">
        <v>10498</v>
      </c>
      <c r="C64" s="10">
        <v>105943</v>
      </c>
      <c r="D64" s="10">
        <v>108154</v>
      </c>
      <c r="E64" s="10">
        <f>SUM(C64,D64)</f>
        <v>214097</v>
      </c>
      <c r="F64" s="11">
        <v>2501</v>
      </c>
      <c r="G64" s="11">
        <v>2359370</v>
      </c>
      <c r="H64" s="11">
        <v>1481</v>
      </c>
      <c r="I64" s="11">
        <v>1222645</v>
      </c>
      <c r="J64" s="11">
        <v>211</v>
      </c>
      <c r="K64" s="11">
        <v>1272314</v>
      </c>
      <c r="L64" s="11">
        <f>SUM(G64,I64,K64)</f>
        <v>4854329</v>
      </c>
      <c r="M64" s="11">
        <v>1969370</v>
      </c>
      <c r="N64" s="22">
        <f>SUM(F64,H64,J64)</f>
        <v>4193</v>
      </c>
      <c r="O64" s="22">
        <f>SUM(L64,M64)</f>
        <v>6823699</v>
      </c>
      <c r="P64" s="11">
        <v>1113</v>
      </c>
      <c r="Q64" s="11">
        <v>2255484</v>
      </c>
      <c r="R64" s="11">
        <v>144419</v>
      </c>
      <c r="S64" s="11">
        <f>SUM(P64)</f>
        <v>1113</v>
      </c>
      <c r="T64" s="11">
        <f aca="true" t="shared" si="12" ref="T64:T100">SUM(Q64,R64)</f>
        <v>2399903</v>
      </c>
      <c r="U64" s="11">
        <f>SUM(N64,S64)</f>
        <v>5306</v>
      </c>
      <c r="V64" s="11">
        <f>SUM(O64,T64)</f>
        <v>9223602</v>
      </c>
      <c r="W64" s="24">
        <f>N64/U64</f>
        <v>0.7902374670184696</v>
      </c>
      <c r="X64" s="24">
        <f>O64/V64</f>
        <v>0.7398084826296711</v>
      </c>
      <c r="Y64" s="25">
        <f>SUM(B64,U64)</f>
        <v>15804</v>
      </c>
      <c r="Z64" s="54">
        <f>SUM(E64,V64)</f>
        <v>9437699</v>
      </c>
      <c r="AC64" s="68"/>
      <c r="AD64" s="68"/>
      <c r="AE64" s="68"/>
      <c r="AF64" s="68"/>
      <c r="AG64" s="68"/>
      <c r="AH64" s="68"/>
    </row>
    <row r="65" spans="1:34" ht="22.5">
      <c r="A65" s="12" t="s">
        <v>85</v>
      </c>
      <c r="B65" s="13">
        <v>137</v>
      </c>
      <c r="C65" s="10">
        <v>1436</v>
      </c>
      <c r="D65" s="10">
        <v>39</v>
      </c>
      <c r="E65" s="10">
        <f aca="true" t="shared" si="13" ref="E65:E99">SUM(C65,D65)</f>
        <v>1475</v>
      </c>
      <c r="F65" s="11">
        <v>4</v>
      </c>
      <c r="G65" s="11">
        <v>1700</v>
      </c>
      <c r="H65" s="11">
        <v>5</v>
      </c>
      <c r="I65" s="11">
        <v>206</v>
      </c>
      <c r="J65" s="11">
        <v>16</v>
      </c>
      <c r="K65" s="11">
        <v>1059</v>
      </c>
      <c r="L65" s="11">
        <f aca="true" t="shared" si="14" ref="L65:L99">SUM(G65,I65,K65)</f>
        <v>2965</v>
      </c>
      <c r="M65" s="11">
        <v>226</v>
      </c>
      <c r="N65" s="22">
        <f aca="true" t="shared" si="15" ref="N65:N99">SUM(F65,H65,J65)</f>
        <v>25</v>
      </c>
      <c r="O65" s="22">
        <f aca="true" t="shared" si="16" ref="O65:O99">SUM(L65,M65)</f>
        <v>3191</v>
      </c>
      <c r="P65" s="11">
        <v>2</v>
      </c>
      <c r="Q65" s="11">
        <v>158</v>
      </c>
      <c r="R65" s="11">
        <v>328</v>
      </c>
      <c r="S65" s="11">
        <f aca="true" t="shared" si="17" ref="S65:S99">SUM(P65)</f>
        <v>2</v>
      </c>
      <c r="T65" s="11">
        <f t="shared" si="12"/>
        <v>486</v>
      </c>
      <c r="U65" s="11">
        <f aca="true" t="shared" si="18" ref="U65:V99">SUM(N65,S65)</f>
        <v>27</v>
      </c>
      <c r="V65" s="11">
        <f t="shared" si="18"/>
        <v>3677</v>
      </c>
      <c r="W65" s="24">
        <f aca="true" t="shared" si="19" ref="W65:X99">N65/U65</f>
        <v>0.9259259259259259</v>
      </c>
      <c r="X65" s="24">
        <f t="shared" si="19"/>
        <v>0.8678270329072614</v>
      </c>
      <c r="Y65" s="25">
        <f aca="true" t="shared" si="20" ref="Y65:Y99">SUM(B65,U65)</f>
        <v>164</v>
      </c>
      <c r="Z65" s="54">
        <f aca="true" t="shared" si="21" ref="Z65:Z99">SUM(E65,V65)</f>
        <v>5152</v>
      </c>
      <c r="AC65" s="68"/>
      <c r="AD65" s="68"/>
      <c r="AE65" s="68"/>
      <c r="AF65" s="68"/>
      <c r="AG65" s="68"/>
      <c r="AH65" s="68"/>
    </row>
    <row r="66" spans="1:34" ht="45">
      <c r="A66" s="12" t="s">
        <v>86</v>
      </c>
      <c r="B66" s="13">
        <v>15</v>
      </c>
      <c r="C66" s="10">
        <v>131</v>
      </c>
      <c r="D66" s="10">
        <v>0</v>
      </c>
      <c r="E66" s="10">
        <f t="shared" si="13"/>
        <v>131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f t="shared" si="14"/>
        <v>0</v>
      </c>
      <c r="M66" s="11">
        <v>0</v>
      </c>
      <c r="N66" s="22">
        <f t="shared" si="15"/>
        <v>0</v>
      </c>
      <c r="O66" s="22">
        <f t="shared" si="16"/>
        <v>0</v>
      </c>
      <c r="P66" s="11">
        <v>0</v>
      </c>
      <c r="Q66" s="11">
        <v>0</v>
      </c>
      <c r="R66" s="11">
        <v>0</v>
      </c>
      <c r="S66" s="11">
        <f t="shared" si="17"/>
        <v>0</v>
      </c>
      <c r="T66" s="11">
        <f t="shared" si="12"/>
        <v>0</v>
      </c>
      <c r="U66" s="11">
        <f t="shared" si="18"/>
        <v>0</v>
      </c>
      <c r="V66" s="11">
        <f t="shared" si="18"/>
        <v>0</v>
      </c>
      <c r="W66" s="24">
        <v>0</v>
      </c>
      <c r="X66" s="24">
        <v>0</v>
      </c>
      <c r="Y66" s="25">
        <f t="shared" si="20"/>
        <v>15</v>
      </c>
      <c r="Z66" s="54">
        <f t="shared" si="21"/>
        <v>131</v>
      </c>
      <c r="AC66" s="68"/>
      <c r="AD66" s="68"/>
      <c r="AE66" s="68"/>
      <c r="AF66" s="68"/>
      <c r="AG66" s="68"/>
      <c r="AH66" s="68"/>
    </row>
    <row r="67" spans="1:34" ht="33.75">
      <c r="A67" s="12" t="s">
        <v>87</v>
      </c>
      <c r="B67" s="13">
        <v>129</v>
      </c>
      <c r="C67" s="10">
        <v>716</v>
      </c>
      <c r="D67" s="10">
        <v>83</v>
      </c>
      <c r="E67" s="10">
        <f t="shared" si="13"/>
        <v>799</v>
      </c>
      <c r="F67" s="11">
        <v>1</v>
      </c>
      <c r="G67" s="11">
        <v>32</v>
      </c>
      <c r="H67" s="11">
        <v>1</v>
      </c>
      <c r="I67" s="11">
        <v>50</v>
      </c>
      <c r="J67" s="11">
        <v>0</v>
      </c>
      <c r="K67" s="11">
        <v>0</v>
      </c>
      <c r="L67" s="11">
        <f t="shared" si="14"/>
        <v>82</v>
      </c>
      <c r="M67" s="11">
        <v>40</v>
      </c>
      <c r="N67" s="22">
        <f t="shared" si="15"/>
        <v>2</v>
      </c>
      <c r="O67" s="22">
        <f t="shared" si="16"/>
        <v>122</v>
      </c>
      <c r="P67" s="11">
        <v>2</v>
      </c>
      <c r="Q67" s="11">
        <v>63</v>
      </c>
      <c r="R67" s="11">
        <v>0</v>
      </c>
      <c r="S67" s="11">
        <f t="shared" si="17"/>
        <v>2</v>
      </c>
      <c r="T67" s="11">
        <f t="shared" si="12"/>
        <v>63</v>
      </c>
      <c r="U67" s="11">
        <f t="shared" si="18"/>
        <v>4</v>
      </c>
      <c r="V67" s="11">
        <f t="shared" si="18"/>
        <v>185</v>
      </c>
      <c r="W67" s="24">
        <f t="shared" si="19"/>
        <v>0.5</v>
      </c>
      <c r="X67" s="24">
        <f t="shared" si="19"/>
        <v>0.6594594594594595</v>
      </c>
      <c r="Y67" s="25">
        <f>SUM(B67,U67)</f>
        <v>133</v>
      </c>
      <c r="Z67" s="54">
        <f t="shared" si="21"/>
        <v>984</v>
      </c>
      <c r="AC67" s="68"/>
      <c r="AD67" s="68"/>
      <c r="AE67" s="68"/>
      <c r="AF67" s="68"/>
      <c r="AG67" s="68"/>
      <c r="AH67" s="68"/>
    </row>
    <row r="68" spans="1:34" ht="33.75">
      <c r="A68" s="12" t="s">
        <v>88</v>
      </c>
      <c r="B68" s="13">
        <v>20227</v>
      </c>
      <c r="C68" s="10">
        <v>55857</v>
      </c>
      <c r="D68" s="10">
        <v>-738</v>
      </c>
      <c r="E68" s="10">
        <f t="shared" si="13"/>
        <v>55119</v>
      </c>
      <c r="F68" s="11">
        <v>139</v>
      </c>
      <c r="G68" s="11">
        <v>32026</v>
      </c>
      <c r="H68" s="11">
        <v>63</v>
      </c>
      <c r="I68" s="11">
        <v>16954</v>
      </c>
      <c r="J68" s="11">
        <v>85</v>
      </c>
      <c r="K68" s="11">
        <v>19389</v>
      </c>
      <c r="L68" s="11">
        <f t="shared" si="14"/>
        <v>68369</v>
      </c>
      <c r="M68" s="11">
        <v>5536</v>
      </c>
      <c r="N68" s="22">
        <f t="shared" si="15"/>
        <v>287</v>
      </c>
      <c r="O68" s="22">
        <f t="shared" si="16"/>
        <v>73905</v>
      </c>
      <c r="P68" s="11">
        <v>196</v>
      </c>
      <c r="Q68" s="11">
        <v>15911</v>
      </c>
      <c r="R68" s="11">
        <v>253</v>
      </c>
      <c r="S68" s="11">
        <f t="shared" si="17"/>
        <v>196</v>
      </c>
      <c r="T68" s="11">
        <f t="shared" si="12"/>
        <v>16164</v>
      </c>
      <c r="U68" s="11">
        <f t="shared" si="18"/>
        <v>483</v>
      </c>
      <c r="V68" s="11">
        <f t="shared" si="18"/>
        <v>90069</v>
      </c>
      <c r="W68" s="24">
        <f t="shared" si="19"/>
        <v>0.5942028985507246</v>
      </c>
      <c r="X68" s="24">
        <f t="shared" si="19"/>
        <v>0.8205375878493155</v>
      </c>
      <c r="Y68" s="25">
        <f t="shared" si="20"/>
        <v>20710</v>
      </c>
      <c r="Z68" s="54">
        <f t="shared" si="21"/>
        <v>145188</v>
      </c>
      <c r="AC68" s="68"/>
      <c r="AD68" s="68"/>
      <c r="AE68" s="68"/>
      <c r="AF68" s="68"/>
      <c r="AG68" s="68"/>
      <c r="AH68" s="68"/>
    </row>
    <row r="69" spans="1:34" ht="67.5">
      <c r="A69" s="12" t="s">
        <v>89</v>
      </c>
      <c r="B69" s="13">
        <v>26</v>
      </c>
      <c r="C69" s="10">
        <v>446</v>
      </c>
      <c r="D69" s="10">
        <v>1</v>
      </c>
      <c r="E69" s="10">
        <f>SUM(C69,D69)</f>
        <v>447</v>
      </c>
      <c r="F69" s="11">
        <v>4</v>
      </c>
      <c r="G69" s="11">
        <v>261</v>
      </c>
      <c r="H69" s="11">
        <v>5</v>
      </c>
      <c r="I69" s="11">
        <v>200</v>
      </c>
      <c r="J69" s="11">
        <v>0</v>
      </c>
      <c r="K69" s="11">
        <v>0</v>
      </c>
      <c r="L69" s="11">
        <f>SUM(G69,I69,K69)</f>
        <v>461</v>
      </c>
      <c r="M69" s="11">
        <v>0</v>
      </c>
      <c r="N69" s="22">
        <f>SUM(F69,H69,J69)</f>
        <v>9</v>
      </c>
      <c r="O69" s="22">
        <f>SUM(L69,M69)</f>
        <v>461</v>
      </c>
      <c r="P69" s="11">
        <v>0</v>
      </c>
      <c r="Q69" s="11">
        <v>0</v>
      </c>
      <c r="R69" s="11">
        <v>0</v>
      </c>
      <c r="S69" s="11">
        <f>SUM(P69)</f>
        <v>0</v>
      </c>
      <c r="T69" s="11">
        <f>SUM(Q69,R69)</f>
        <v>0</v>
      </c>
      <c r="U69" s="11">
        <f>SUM(N69,S69)</f>
        <v>9</v>
      </c>
      <c r="V69" s="11">
        <f>SUM(O69,T69)</f>
        <v>461</v>
      </c>
      <c r="W69" s="24">
        <f>N69/U69</f>
        <v>1</v>
      </c>
      <c r="X69" s="24">
        <f>O69/V69</f>
        <v>1</v>
      </c>
      <c r="Y69" s="25">
        <f>SUM(B69,U69)</f>
        <v>35</v>
      </c>
      <c r="Z69" s="54">
        <f>SUM(E69,V69)</f>
        <v>908</v>
      </c>
      <c r="AC69" s="68"/>
      <c r="AD69" s="68"/>
      <c r="AE69" s="68"/>
      <c r="AF69" s="68"/>
      <c r="AG69" s="68"/>
      <c r="AH69" s="68"/>
    </row>
    <row r="70" spans="1:34" ht="45">
      <c r="A70" s="12" t="s">
        <v>90</v>
      </c>
      <c r="B70" s="13">
        <v>11241</v>
      </c>
      <c r="C70" s="10">
        <v>36594</v>
      </c>
      <c r="D70" s="10">
        <v>1084</v>
      </c>
      <c r="E70" s="10">
        <f t="shared" si="13"/>
        <v>37678</v>
      </c>
      <c r="F70" s="11">
        <v>137</v>
      </c>
      <c r="G70" s="11">
        <v>35633</v>
      </c>
      <c r="H70" s="11">
        <v>112</v>
      </c>
      <c r="I70" s="11">
        <v>20874</v>
      </c>
      <c r="J70" s="11">
        <v>75</v>
      </c>
      <c r="K70" s="11">
        <v>10206</v>
      </c>
      <c r="L70" s="11">
        <f t="shared" si="14"/>
        <v>66713</v>
      </c>
      <c r="M70" s="11">
        <v>8563</v>
      </c>
      <c r="N70" s="22">
        <f t="shared" si="15"/>
        <v>324</v>
      </c>
      <c r="O70" s="22">
        <f t="shared" si="16"/>
        <v>75276</v>
      </c>
      <c r="P70" s="11">
        <v>132</v>
      </c>
      <c r="Q70" s="11">
        <v>8386</v>
      </c>
      <c r="R70" s="11">
        <v>1222</v>
      </c>
      <c r="S70" s="11">
        <f t="shared" si="17"/>
        <v>132</v>
      </c>
      <c r="T70" s="11">
        <f t="shared" si="12"/>
        <v>9608</v>
      </c>
      <c r="U70" s="11">
        <f t="shared" si="18"/>
        <v>456</v>
      </c>
      <c r="V70" s="11">
        <f>SUM(O70,T70)</f>
        <v>84884</v>
      </c>
      <c r="W70" s="24">
        <f t="shared" si="19"/>
        <v>0.7105263157894737</v>
      </c>
      <c r="X70" s="24">
        <f>O70/V70</f>
        <v>0.8868102351444324</v>
      </c>
      <c r="Y70" s="25">
        <f t="shared" si="20"/>
        <v>11697</v>
      </c>
      <c r="Z70" s="54">
        <f>SUM(E70,V70)</f>
        <v>122562</v>
      </c>
      <c r="AC70" s="68"/>
      <c r="AD70" s="68"/>
      <c r="AE70" s="68"/>
      <c r="AF70" s="68"/>
      <c r="AG70" s="68"/>
      <c r="AH70" s="68"/>
    </row>
    <row r="71" spans="1:34" ht="67.5">
      <c r="A71" s="12" t="s">
        <v>91</v>
      </c>
      <c r="B71" s="15">
        <v>186</v>
      </c>
      <c r="C71" s="10">
        <v>1106</v>
      </c>
      <c r="D71" s="10">
        <v>11</v>
      </c>
      <c r="E71" s="10">
        <f t="shared" si="13"/>
        <v>1117</v>
      </c>
      <c r="F71" s="11">
        <v>2</v>
      </c>
      <c r="G71" s="11">
        <v>231</v>
      </c>
      <c r="H71" s="11">
        <v>7</v>
      </c>
      <c r="I71" s="11">
        <v>434</v>
      </c>
      <c r="J71" s="11">
        <v>0</v>
      </c>
      <c r="K71" s="11">
        <v>0</v>
      </c>
      <c r="L71" s="11">
        <f t="shared" si="14"/>
        <v>665</v>
      </c>
      <c r="M71" s="11">
        <v>71</v>
      </c>
      <c r="N71" s="22">
        <f t="shared" si="15"/>
        <v>9</v>
      </c>
      <c r="O71" s="22">
        <f t="shared" si="16"/>
        <v>736</v>
      </c>
      <c r="P71" s="11">
        <v>2</v>
      </c>
      <c r="Q71" s="11">
        <v>61</v>
      </c>
      <c r="R71" s="11">
        <v>1</v>
      </c>
      <c r="S71" s="11">
        <f t="shared" si="17"/>
        <v>2</v>
      </c>
      <c r="T71" s="11">
        <f t="shared" si="12"/>
        <v>62</v>
      </c>
      <c r="U71" s="11">
        <f t="shared" si="18"/>
        <v>11</v>
      </c>
      <c r="V71" s="11">
        <f>SUM(O71,T71)</f>
        <v>798</v>
      </c>
      <c r="W71" s="24">
        <f t="shared" si="19"/>
        <v>0.8181818181818182</v>
      </c>
      <c r="X71" s="24">
        <f>O71/V71</f>
        <v>0.9223057644110275</v>
      </c>
      <c r="Y71" s="25">
        <f t="shared" si="20"/>
        <v>197</v>
      </c>
      <c r="Z71" s="54">
        <f>SUM(E71,V71)</f>
        <v>1915</v>
      </c>
      <c r="AC71" s="68"/>
      <c r="AD71" s="68"/>
      <c r="AE71" s="68"/>
      <c r="AF71" s="68"/>
      <c r="AG71" s="68"/>
      <c r="AH71" s="68"/>
    </row>
    <row r="72" spans="1:34" ht="22.5">
      <c r="A72" s="12" t="s">
        <v>92</v>
      </c>
      <c r="B72" s="15">
        <v>11585</v>
      </c>
      <c r="C72" s="10">
        <v>34186</v>
      </c>
      <c r="D72" s="10">
        <v>372</v>
      </c>
      <c r="E72" s="10">
        <f t="shared" si="13"/>
        <v>34558</v>
      </c>
      <c r="F72" s="11">
        <v>150</v>
      </c>
      <c r="G72" s="11">
        <v>122683</v>
      </c>
      <c r="H72" s="11">
        <v>238</v>
      </c>
      <c r="I72" s="11">
        <v>16559</v>
      </c>
      <c r="J72" s="11">
        <v>24</v>
      </c>
      <c r="K72" s="11">
        <v>3075</v>
      </c>
      <c r="L72" s="11">
        <f t="shared" si="14"/>
        <v>142317</v>
      </c>
      <c r="M72" s="11">
        <v>10943</v>
      </c>
      <c r="N72" s="22">
        <f t="shared" si="15"/>
        <v>412</v>
      </c>
      <c r="O72" s="22">
        <f t="shared" si="16"/>
        <v>153260</v>
      </c>
      <c r="P72" s="11">
        <v>53</v>
      </c>
      <c r="Q72" s="11">
        <v>2766</v>
      </c>
      <c r="R72" s="11">
        <v>56</v>
      </c>
      <c r="S72" s="11">
        <f t="shared" si="17"/>
        <v>53</v>
      </c>
      <c r="T72" s="11">
        <f t="shared" si="12"/>
        <v>2822</v>
      </c>
      <c r="U72" s="11">
        <f t="shared" si="18"/>
        <v>465</v>
      </c>
      <c r="V72" s="11">
        <f t="shared" si="18"/>
        <v>156082</v>
      </c>
      <c r="W72" s="24">
        <f t="shared" si="19"/>
        <v>0.886021505376344</v>
      </c>
      <c r="X72" s="24">
        <f t="shared" si="19"/>
        <v>0.9819197601260876</v>
      </c>
      <c r="Y72" s="25">
        <f t="shared" si="20"/>
        <v>12050</v>
      </c>
      <c r="Z72" s="54">
        <f t="shared" si="21"/>
        <v>190640</v>
      </c>
      <c r="AC72" s="68"/>
      <c r="AD72" s="68"/>
      <c r="AE72" s="68"/>
      <c r="AF72" s="68"/>
      <c r="AG72" s="68"/>
      <c r="AH72" s="68"/>
    </row>
    <row r="73" spans="1:34" ht="45">
      <c r="A73" s="14" t="s">
        <v>93</v>
      </c>
      <c r="B73" s="15">
        <v>51</v>
      </c>
      <c r="C73" s="10">
        <v>468</v>
      </c>
      <c r="D73" s="10">
        <v>43</v>
      </c>
      <c r="E73" s="10">
        <f t="shared" si="13"/>
        <v>511</v>
      </c>
      <c r="F73" s="11">
        <v>0</v>
      </c>
      <c r="G73" s="11">
        <v>0</v>
      </c>
      <c r="H73" s="11">
        <v>8</v>
      </c>
      <c r="I73" s="11">
        <v>844</v>
      </c>
      <c r="J73" s="11">
        <v>2</v>
      </c>
      <c r="K73" s="11">
        <v>135</v>
      </c>
      <c r="L73" s="11">
        <f t="shared" si="14"/>
        <v>979</v>
      </c>
      <c r="M73" s="11">
        <v>195</v>
      </c>
      <c r="N73" s="22">
        <f t="shared" si="15"/>
        <v>10</v>
      </c>
      <c r="O73" s="22">
        <f t="shared" si="16"/>
        <v>1174</v>
      </c>
      <c r="P73" s="11">
        <v>7</v>
      </c>
      <c r="Q73" s="11">
        <v>518</v>
      </c>
      <c r="R73" s="11">
        <v>0</v>
      </c>
      <c r="S73" s="11">
        <f t="shared" si="17"/>
        <v>7</v>
      </c>
      <c r="T73" s="11">
        <f t="shared" si="12"/>
        <v>518</v>
      </c>
      <c r="U73" s="11">
        <f t="shared" si="18"/>
        <v>17</v>
      </c>
      <c r="V73" s="11">
        <f t="shared" si="18"/>
        <v>1692</v>
      </c>
      <c r="W73" s="24">
        <f t="shared" si="19"/>
        <v>0.5882352941176471</v>
      </c>
      <c r="X73" s="24">
        <f t="shared" si="19"/>
        <v>0.693853427895981</v>
      </c>
      <c r="Y73" s="25">
        <f t="shared" si="20"/>
        <v>68</v>
      </c>
      <c r="Z73" s="54">
        <f t="shared" si="21"/>
        <v>2203</v>
      </c>
      <c r="AC73" s="68"/>
      <c r="AD73" s="68"/>
      <c r="AE73" s="68"/>
      <c r="AF73" s="68"/>
      <c r="AG73" s="68"/>
      <c r="AH73" s="68"/>
    </row>
    <row r="74" spans="1:34" ht="22.5">
      <c r="A74" s="14" t="s">
        <v>94</v>
      </c>
      <c r="B74" s="13">
        <v>629</v>
      </c>
      <c r="C74" s="10">
        <v>3099</v>
      </c>
      <c r="D74" s="10">
        <v>275</v>
      </c>
      <c r="E74" s="10">
        <f t="shared" si="13"/>
        <v>3374</v>
      </c>
      <c r="F74" s="11">
        <v>6</v>
      </c>
      <c r="G74" s="11">
        <v>954</v>
      </c>
      <c r="H74" s="11">
        <v>7</v>
      </c>
      <c r="I74" s="11">
        <v>354</v>
      </c>
      <c r="J74" s="11">
        <v>2</v>
      </c>
      <c r="K74" s="11">
        <v>574</v>
      </c>
      <c r="L74" s="11">
        <f t="shared" si="14"/>
        <v>1882</v>
      </c>
      <c r="M74" s="11">
        <v>1814</v>
      </c>
      <c r="N74" s="22">
        <f t="shared" si="15"/>
        <v>15</v>
      </c>
      <c r="O74" s="22">
        <f t="shared" si="16"/>
        <v>3696</v>
      </c>
      <c r="P74" s="11">
        <v>11</v>
      </c>
      <c r="Q74" s="11">
        <v>676</v>
      </c>
      <c r="R74" s="11">
        <v>501</v>
      </c>
      <c r="S74" s="11">
        <f t="shared" si="17"/>
        <v>11</v>
      </c>
      <c r="T74" s="11">
        <f t="shared" si="12"/>
        <v>1177</v>
      </c>
      <c r="U74" s="11">
        <f t="shared" si="18"/>
        <v>26</v>
      </c>
      <c r="V74" s="11">
        <f t="shared" si="18"/>
        <v>4873</v>
      </c>
      <c r="W74" s="24">
        <f t="shared" si="19"/>
        <v>0.5769230769230769</v>
      </c>
      <c r="X74" s="24">
        <f t="shared" si="19"/>
        <v>0.7584650112866818</v>
      </c>
      <c r="Y74" s="25">
        <f t="shared" si="20"/>
        <v>655</v>
      </c>
      <c r="Z74" s="54">
        <f t="shared" si="21"/>
        <v>8247</v>
      </c>
      <c r="AC74" s="68"/>
      <c r="AD74" s="68"/>
      <c r="AE74" s="68"/>
      <c r="AF74" s="68"/>
      <c r="AG74" s="68"/>
      <c r="AH74" s="68"/>
    </row>
    <row r="75" spans="1:34" ht="45">
      <c r="A75" s="16" t="s">
        <v>95</v>
      </c>
      <c r="B75" s="13">
        <v>2421</v>
      </c>
      <c r="C75" s="10">
        <v>15805</v>
      </c>
      <c r="D75" s="10">
        <v>470</v>
      </c>
      <c r="E75" s="10">
        <f t="shared" si="13"/>
        <v>16275</v>
      </c>
      <c r="F75" s="11">
        <v>40</v>
      </c>
      <c r="G75" s="11">
        <v>18358</v>
      </c>
      <c r="H75" s="11">
        <v>129</v>
      </c>
      <c r="I75" s="11">
        <v>41255</v>
      </c>
      <c r="J75" s="11">
        <v>100</v>
      </c>
      <c r="K75" s="11">
        <v>16547</v>
      </c>
      <c r="L75" s="11">
        <f t="shared" si="14"/>
        <v>76160</v>
      </c>
      <c r="M75" s="11">
        <v>8618</v>
      </c>
      <c r="N75" s="22">
        <f t="shared" si="15"/>
        <v>269</v>
      </c>
      <c r="O75" s="22">
        <f t="shared" si="16"/>
        <v>84778</v>
      </c>
      <c r="P75" s="11">
        <v>131</v>
      </c>
      <c r="Q75" s="11">
        <v>14466</v>
      </c>
      <c r="R75" s="11">
        <v>1318</v>
      </c>
      <c r="S75" s="11">
        <f t="shared" si="17"/>
        <v>131</v>
      </c>
      <c r="T75" s="11">
        <f t="shared" si="12"/>
        <v>15784</v>
      </c>
      <c r="U75" s="11">
        <f t="shared" si="18"/>
        <v>400</v>
      </c>
      <c r="V75" s="11">
        <f t="shared" si="18"/>
        <v>100562</v>
      </c>
      <c r="W75" s="24">
        <f t="shared" si="19"/>
        <v>0.6725</v>
      </c>
      <c r="X75" s="24">
        <f t="shared" si="19"/>
        <v>0.84304210337901</v>
      </c>
      <c r="Y75" s="25">
        <f t="shared" si="20"/>
        <v>2821</v>
      </c>
      <c r="Z75" s="54">
        <f t="shared" si="21"/>
        <v>116837</v>
      </c>
      <c r="AC75" s="68"/>
      <c r="AD75" s="68"/>
      <c r="AE75" s="68"/>
      <c r="AF75" s="68"/>
      <c r="AG75" s="68"/>
      <c r="AH75" s="68"/>
    </row>
    <row r="76" spans="1:34" ht="56.25">
      <c r="A76" s="16" t="s">
        <v>96</v>
      </c>
      <c r="B76" s="13">
        <v>921</v>
      </c>
      <c r="C76" s="10">
        <v>3076</v>
      </c>
      <c r="D76" s="10">
        <v>233</v>
      </c>
      <c r="E76" s="10">
        <f t="shared" si="13"/>
        <v>3309</v>
      </c>
      <c r="F76" s="11">
        <v>5</v>
      </c>
      <c r="G76" s="11">
        <v>532</v>
      </c>
      <c r="H76" s="11">
        <v>25</v>
      </c>
      <c r="I76" s="11">
        <v>1370</v>
      </c>
      <c r="J76" s="11">
        <v>0</v>
      </c>
      <c r="K76" s="11">
        <v>0</v>
      </c>
      <c r="L76" s="11">
        <f t="shared" si="14"/>
        <v>1902</v>
      </c>
      <c r="M76" s="11">
        <v>-60</v>
      </c>
      <c r="N76" s="22">
        <f t="shared" si="15"/>
        <v>30</v>
      </c>
      <c r="O76" s="22">
        <f t="shared" si="16"/>
        <v>1842</v>
      </c>
      <c r="P76" s="11">
        <v>12</v>
      </c>
      <c r="Q76" s="11">
        <v>987</v>
      </c>
      <c r="R76" s="11">
        <v>-8</v>
      </c>
      <c r="S76" s="11">
        <f t="shared" si="17"/>
        <v>12</v>
      </c>
      <c r="T76" s="11">
        <f t="shared" si="12"/>
        <v>979</v>
      </c>
      <c r="U76" s="11">
        <f t="shared" si="18"/>
        <v>42</v>
      </c>
      <c r="V76" s="11">
        <f t="shared" si="18"/>
        <v>2821</v>
      </c>
      <c r="W76" s="24">
        <f t="shared" si="19"/>
        <v>0.7142857142857143</v>
      </c>
      <c r="X76" s="24">
        <f t="shared" si="19"/>
        <v>0.6529599432825239</v>
      </c>
      <c r="Y76" s="25">
        <f t="shared" si="20"/>
        <v>963</v>
      </c>
      <c r="Z76" s="54">
        <f t="shared" si="21"/>
        <v>6130</v>
      </c>
      <c r="AC76" s="68"/>
      <c r="AD76" s="68"/>
      <c r="AE76" s="68"/>
      <c r="AF76" s="68"/>
      <c r="AG76" s="68"/>
      <c r="AH76" s="68"/>
    </row>
    <row r="77" spans="1:34" ht="45">
      <c r="A77" s="12" t="s">
        <v>97</v>
      </c>
      <c r="B77" s="13">
        <v>871</v>
      </c>
      <c r="C77" s="10">
        <v>3253</v>
      </c>
      <c r="D77" s="10">
        <v>16</v>
      </c>
      <c r="E77" s="10">
        <f t="shared" si="13"/>
        <v>3269</v>
      </c>
      <c r="F77" s="11">
        <v>12</v>
      </c>
      <c r="G77" s="11">
        <v>2036</v>
      </c>
      <c r="H77" s="11">
        <v>21</v>
      </c>
      <c r="I77" s="11">
        <v>3844</v>
      </c>
      <c r="J77" s="11">
        <v>1</v>
      </c>
      <c r="K77" s="11">
        <v>59</v>
      </c>
      <c r="L77" s="11">
        <f t="shared" si="14"/>
        <v>5939</v>
      </c>
      <c r="M77" s="11">
        <v>671</v>
      </c>
      <c r="N77" s="22">
        <f t="shared" si="15"/>
        <v>34</v>
      </c>
      <c r="O77" s="22">
        <f t="shared" si="16"/>
        <v>6610</v>
      </c>
      <c r="P77" s="11">
        <v>5</v>
      </c>
      <c r="Q77" s="11">
        <v>259</v>
      </c>
      <c r="R77" s="11">
        <v>263</v>
      </c>
      <c r="S77" s="11">
        <f t="shared" si="17"/>
        <v>5</v>
      </c>
      <c r="T77" s="11">
        <f t="shared" si="12"/>
        <v>522</v>
      </c>
      <c r="U77" s="11">
        <f t="shared" si="18"/>
        <v>39</v>
      </c>
      <c r="V77" s="11">
        <f t="shared" si="18"/>
        <v>7132</v>
      </c>
      <c r="W77" s="24">
        <f t="shared" si="19"/>
        <v>0.8717948717948718</v>
      </c>
      <c r="X77" s="24">
        <f t="shared" si="19"/>
        <v>0.9268087492989344</v>
      </c>
      <c r="Y77" s="25">
        <f t="shared" si="20"/>
        <v>910</v>
      </c>
      <c r="Z77" s="54">
        <f t="shared" si="21"/>
        <v>10401</v>
      </c>
      <c r="AC77" s="68"/>
      <c r="AD77" s="68"/>
      <c r="AE77" s="68"/>
      <c r="AF77" s="68"/>
      <c r="AG77" s="68"/>
      <c r="AH77" s="68"/>
    </row>
    <row r="78" spans="1:34" ht="56.25">
      <c r="A78" s="12" t="s">
        <v>98</v>
      </c>
      <c r="B78" s="13">
        <v>88</v>
      </c>
      <c r="C78" s="10">
        <v>508</v>
      </c>
      <c r="D78" s="10">
        <v>23</v>
      </c>
      <c r="E78" s="10">
        <f>SUM(C78,D78)</f>
        <v>531</v>
      </c>
      <c r="F78" s="11">
        <v>0</v>
      </c>
      <c r="G78" s="11">
        <v>0</v>
      </c>
      <c r="H78" s="11">
        <v>2</v>
      </c>
      <c r="I78" s="11">
        <v>193</v>
      </c>
      <c r="J78" s="11">
        <v>0</v>
      </c>
      <c r="K78" s="11">
        <v>0</v>
      </c>
      <c r="L78" s="11">
        <f>SUM(G78,I78,K78)</f>
        <v>193</v>
      </c>
      <c r="M78" s="11">
        <v>1</v>
      </c>
      <c r="N78" s="22">
        <f>SUM(F78,H78,J78)</f>
        <v>2</v>
      </c>
      <c r="O78" s="22">
        <f>SUM(L78,M78)</f>
        <v>194</v>
      </c>
      <c r="P78" s="11">
        <v>1</v>
      </c>
      <c r="Q78" s="11">
        <v>50</v>
      </c>
      <c r="R78" s="11">
        <v>325</v>
      </c>
      <c r="S78" s="11">
        <f>SUM(P78)</f>
        <v>1</v>
      </c>
      <c r="T78" s="11">
        <f>SUM(Q78,R78)</f>
        <v>375</v>
      </c>
      <c r="U78" s="11">
        <f t="shared" si="18"/>
        <v>3</v>
      </c>
      <c r="V78" s="11">
        <f t="shared" si="18"/>
        <v>569</v>
      </c>
      <c r="W78" s="24">
        <f>N78/U78</f>
        <v>0.6666666666666666</v>
      </c>
      <c r="X78" s="24">
        <f>O78/V78</f>
        <v>0.3409490333919156</v>
      </c>
      <c r="Y78" s="25">
        <f>SUM(B78,U78)</f>
        <v>91</v>
      </c>
      <c r="Z78" s="54">
        <f>SUM(E78,V78)</f>
        <v>1100</v>
      </c>
      <c r="AC78" s="68"/>
      <c r="AD78" s="68"/>
      <c r="AE78" s="68"/>
      <c r="AF78" s="68"/>
      <c r="AG78" s="68"/>
      <c r="AH78" s="68"/>
    </row>
    <row r="79" spans="1:34" ht="78.75">
      <c r="A79" s="12" t="s">
        <v>99</v>
      </c>
      <c r="B79" s="17">
        <v>1</v>
      </c>
      <c r="C79" s="17">
        <v>21</v>
      </c>
      <c r="D79" s="17">
        <v>0</v>
      </c>
      <c r="E79" s="17">
        <f>SUM(C79,D79)</f>
        <v>21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f>SUM(G79,I79,K79)</f>
        <v>0</v>
      </c>
      <c r="M79" s="17">
        <v>0</v>
      </c>
      <c r="N79" s="50">
        <f>SUM(F79,H79,J79)</f>
        <v>0</v>
      </c>
      <c r="O79" s="50">
        <f>SUM(L79,M79)</f>
        <v>0</v>
      </c>
      <c r="P79" s="17">
        <v>0</v>
      </c>
      <c r="Q79" s="17">
        <v>0</v>
      </c>
      <c r="R79" s="17">
        <v>0</v>
      </c>
      <c r="S79" s="17">
        <f>SUM(P79)</f>
        <v>0</v>
      </c>
      <c r="T79" s="17">
        <f>SUM(Q79,R79)</f>
        <v>0</v>
      </c>
      <c r="U79" s="17">
        <f t="shared" si="18"/>
        <v>0</v>
      </c>
      <c r="V79" s="17">
        <f t="shared" si="18"/>
        <v>0</v>
      </c>
      <c r="W79" s="51">
        <v>0</v>
      </c>
      <c r="X79" s="51">
        <v>0</v>
      </c>
      <c r="Y79" s="50">
        <f>SUM(B79,U79)</f>
        <v>1</v>
      </c>
      <c r="Z79" s="55">
        <f>SUM(E79,V79)</f>
        <v>21</v>
      </c>
      <c r="AC79" s="68"/>
      <c r="AD79" s="68"/>
      <c r="AE79" s="68"/>
      <c r="AF79" s="68"/>
      <c r="AG79" s="68"/>
      <c r="AH79" s="68"/>
    </row>
    <row r="80" spans="1:34" ht="33.75">
      <c r="A80" s="12" t="s">
        <v>100</v>
      </c>
      <c r="B80" s="15">
        <v>671</v>
      </c>
      <c r="C80" s="10">
        <v>1994</v>
      </c>
      <c r="D80" s="10">
        <v>365</v>
      </c>
      <c r="E80" s="10">
        <f>SUM(C80,D80)</f>
        <v>2359</v>
      </c>
      <c r="F80" s="11">
        <v>4</v>
      </c>
      <c r="G80" s="11">
        <v>436</v>
      </c>
      <c r="H80" s="11">
        <v>2</v>
      </c>
      <c r="I80" s="11">
        <v>144</v>
      </c>
      <c r="J80" s="11">
        <v>3</v>
      </c>
      <c r="K80" s="11">
        <v>322</v>
      </c>
      <c r="L80" s="11">
        <f>SUM(G80,I80,K80)</f>
        <v>902</v>
      </c>
      <c r="M80" s="11">
        <v>1416</v>
      </c>
      <c r="N80" s="22">
        <f>SUM(F80,H80,J80)</f>
        <v>9</v>
      </c>
      <c r="O80" s="22">
        <f>SUM(L80,M80)</f>
        <v>2318</v>
      </c>
      <c r="P80" s="11">
        <v>3</v>
      </c>
      <c r="Q80" s="11">
        <v>127</v>
      </c>
      <c r="R80" s="11">
        <v>603</v>
      </c>
      <c r="S80" s="11">
        <f>SUM(P80)</f>
        <v>3</v>
      </c>
      <c r="T80" s="11">
        <f>SUM(Q80,R80)</f>
        <v>730</v>
      </c>
      <c r="U80" s="11">
        <f t="shared" si="18"/>
        <v>12</v>
      </c>
      <c r="V80" s="11">
        <f t="shared" si="18"/>
        <v>3048</v>
      </c>
      <c r="W80" s="24">
        <f>N80/U80</f>
        <v>0.75</v>
      </c>
      <c r="X80" s="24">
        <f>O80/V80</f>
        <v>0.760498687664042</v>
      </c>
      <c r="Y80" s="25">
        <f>SUM(B80,U80)</f>
        <v>683</v>
      </c>
      <c r="Z80" s="54">
        <f>SUM(E80,V80)</f>
        <v>5407</v>
      </c>
      <c r="AC80" s="68"/>
      <c r="AD80" s="68"/>
      <c r="AE80" s="68"/>
      <c r="AF80" s="68"/>
      <c r="AG80" s="68"/>
      <c r="AH80" s="68"/>
    </row>
    <row r="81" spans="1:34" ht="90">
      <c r="A81" s="12" t="s">
        <v>101</v>
      </c>
      <c r="B81" s="15">
        <v>1</v>
      </c>
      <c r="C81" s="10">
        <v>14</v>
      </c>
      <c r="D81" s="10">
        <v>0</v>
      </c>
      <c r="E81" s="10">
        <f t="shared" si="13"/>
        <v>14</v>
      </c>
      <c r="F81" s="11">
        <v>3</v>
      </c>
      <c r="G81" s="11">
        <v>17620</v>
      </c>
      <c r="H81" s="11">
        <v>0</v>
      </c>
      <c r="I81" s="11">
        <v>0</v>
      </c>
      <c r="J81" s="11">
        <v>0</v>
      </c>
      <c r="K81" s="11">
        <v>0</v>
      </c>
      <c r="L81" s="11">
        <f t="shared" si="14"/>
        <v>17620</v>
      </c>
      <c r="M81" s="11">
        <v>1207</v>
      </c>
      <c r="N81" s="22">
        <f t="shared" si="15"/>
        <v>3</v>
      </c>
      <c r="O81" s="22">
        <f t="shared" si="16"/>
        <v>18827</v>
      </c>
      <c r="P81" s="11">
        <v>1</v>
      </c>
      <c r="Q81" s="11">
        <v>27</v>
      </c>
      <c r="R81" s="11">
        <v>0</v>
      </c>
      <c r="S81" s="11">
        <f t="shared" si="17"/>
        <v>1</v>
      </c>
      <c r="T81" s="11">
        <f t="shared" si="12"/>
        <v>27</v>
      </c>
      <c r="U81" s="11">
        <f t="shared" si="18"/>
        <v>4</v>
      </c>
      <c r="V81" s="11">
        <f t="shared" si="18"/>
        <v>18854</v>
      </c>
      <c r="W81" s="24">
        <f t="shared" si="19"/>
        <v>0.75</v>
      </c>
      <c r="X81" s="24">
        <f t="shared" si="19"/>
        <v>0.9985679431420388</v>
      </c>
      <c r="Y81" s="25">
        <f t="shared" si="20"/>
        <v>5</v>
      </c>
      <c r="Z81" s="54">
        <f t="shared" si="21"/>
        <v>18868</v>
      </c>
      <c r="AC81" s="68"/>
      <c r="AD81" s="68"/>
      <c r="AE81" s="68"/>
      <c r="AF81" s="68"/>
      <c r="AG81" s="68"/>
      <c r="AH81" s="68"/>
    </row>
    <row r="82" spans="1:34" ht="56.25">
      <c r="A82" s="12" t="s">
        <v>102</v>
      </c>
      <c r="B82" s="15">
        <v>255</v>
      </c>
      <c r="C82" s="10">
        <v>542</v>
      </c>
      <c r="D82" s="10">
        <v>0</v>
      </c>
      <c r="E82" s="10">
        <f t="shared" si="13"/>
        <v>542</v>
      </c>
      <c r="F82" s="11">
        <v>4</v>
      </c>
      <c r="G82" s="11">
        <v>233</v>
      </c>
      <c r="H82" s="11">
        <v>0</v>
      </c>
      <c r="I82" s="11">
        <v>0</v>
      </c>
      <c r="J82" s="11">
        <v>0</v>
      </c>
      <c r="K82" s="11">
        <v>0</v>
      </c>
      <c r="L82" s="11">
        <f t="shared" si="14"/>
        <v>233</v>
      </c>
      <c r="M82" s="11">
        <v>780</v>
      </c>
      <c r="N82" s="22">
        <f t="shared" si="15"/>
        <v>4</v>
      </c>
      <c r="O82" s="22">
        <f t="shared" si="16"/>
        <v>1013</v>
      </c>
      <c r="P82" s="11">
        <v>0</v>
      </c>
      <c r="Q82" s="11">
        <v>0</v>
      </c>
      <c r="R82" s="11">
        <v>0</v>
      </c>
      <c r="S82" s="11">
        <f t="shared" si="17"/>
        <v>0</v>
      </c>
      <c r="T82" s="11">
        <f t="shared" si="12"/>
        <v>0</v>
      </c>
      <c r="U82" s="11">
        <f t="shared" si="18"/>
        <v>4</v>
      </c>
      <c r="V82" s="11">
        <f t="shared" si="18"/>
        <v>1013</v>
      </c>
      <c r="W82" s="24">
        <f t="shared" si="19"/>
        <v>1</v>
      </c>
      <c r="X82" s="24">
        <f t="shared" si="19"/>
        <v>1</v>
      </c>
      <c r="Y82" s="25">
        <f t="shared" si="20"/>
        <v>259</v>
      </c>
      <c r="Z82" s="54">
        <f t="shared" si="21"/>
        <v>1555</v>
      </c>
      <c r="AC82" s="68"/>
      <c r="AD82" s="68"/>
      <c r="AE82" s="68"/>
      <c r="AF82" s="68"/>
      <c r="AG82" s="68"/>
      <c r="AH82" s="68"/>
    </row>
    <row r="83" spans="1:34" ht="45">
      <c r="A83" s="12" t="s">
        <v>103</v>
      </c>
      <c r="B83" s="15">
        <v>47</v>
      </c>
      <c r="C83" s="10">
        <v>139</v>
      </c>
      <c r="D83" s="10">
        <v>0</v>
      </c>
      <c r="E83" s="10">
        <f t="shared" si="13"/>
        <v>139</v>
      </c>
      <c r="F83" s="11">
        <v>1</v>
      </c>
      <c r="G83" s="11">
        <v>43</v>
      </c>
      <c r="H83" s="11">
        <v>0</v>
      </c>
      <c r="I83" s="11">
        <v>0</v>
      </c>
      <c r="J83" s="11">
        <v>0</v>
      </c>
      <c r="K83" s="11">
        <v>0</v>
      </c>
      <c r="L83" s="11">
        <f t="shared" si="14"/>
        <v>43</v>
      </c>
      <c r="M83" s="11">
        <v>0</v>
      </c>
      <c r="N83" s="22">
        <f t="shared" si="15"/>
        <v>1</v>
      </c>
      <c r="O83" s="22">
        <f t="shared" si="16"/>
        <v>43</v>
      </c>
      <c r="P83" s="11">
        <v>0</v>
      </c>
      <c r="Q83" s="11">
        <v>0</v>
      </c>
      <c r="R83" s="11">
        <v>0</v>
      </c>
      <c r="S83" s="11">
        <f t="shared" si="17"/>
        <v>0</v>
      </c>
      <c r="T83" s="11">
        <f t="shared" si="12"/>
        <v>0</v>
      </c>
      <c r="U83" s="11">
        <f t="shared" si="18"/>
        <v>1</v>
      </c>
      <c r="V83" s="11">
        <f t="shared" si="18"/>
        <v>43</v>
      </c>
      <c r="W83" s="24">
        <f t="shared" si="19"/>
        <v>1</v>
      </c>
      <c r="X83" s="24">
        <f t="shared" si="19"/>
        <v>1</v>
      </c>
      <c r="Y83" s="25">
        <f t="shared" si="20"/>
        <v>48</v>
      </c>
      <c r="Z83" s="54">
        <f t="shared" si="21"/>
        <v>182</v>
      </c>
      <c r="AC83" s="68"/>
      <c r="AD83" s="68"/>
      <c r="AE83" s="68"/>
      <c r="AF83" s="68"/>
      <c r="AG83" s="68"/>
      <c r="AH83" s="68"/>
    </row>
    <row r="84" spans="1:34" ht="78.75">
      <c r="A84" s="16" t="s">
        <v>104</v>
      </c>
      <c r="B84" s="15">
        <v>18774</v>
      </c>
      <c r="C84" s="10">
        <v>69866</v>
      </c>
      <c r="D84" s="10">
        <v>32168</v>
      </c>
      <c r="E84" s="10">
        <f t="shared" si="13"/>
        <v>102034</v>
      </c>
      <c r="F84" s="11">
        <v>2189</v>
      </c>
      <c r="G84" s="11">
        <v>1767983</v>
      </c>
      <c r="H84" s="11">
        <v>1860</v>
      </c>
      <c r="I84" s="11">
        <v>315642</v>
      </c>
      <c r="J84" s="11">
        <v>27</v>
      </c>
      <c r="K84" s="11">
        <v>198237</v>
      </c>
      <c r="L84" s="11">
        <f t="shared" si="14"/>
        <v>2281862</v>
      </c>
      <c r="M84" s="11">
        <v>1872209</v>
      </c>
      <c r="N84" s="22">
        <f t="shared" si="15"/>
        <v>4076</v>
      </c>
      <c r="O84" s="22">
        <f t="shared" si="16"/>
        <v>4154071</v>
      </c>
      <c r="P84" s="11">
        <v>425</v>
      </c>
      <c r="Q84" s="11">
        <v>391639</v>
      </c>
      <c r="R84" s="11">
        <v>252300</v>
      </c>
      <c r="S84" s="11">
        <f t="shared" si="17"/>
        <v>425</v>
      </c>
      <c r="T84" s="11">
        <f t="shared" si="12"/>
        <v>643939</v>
      </c>
      <c r="U84" s="11">
        <f t="shared" si="18"/>
        <v>4501</v>
      </c>
      <c r="V84" s="11">
        <f t="shared" si="18"/>
        <v>4798010</v>
      </c>
      <c r="W84" s="24">
        <f t="shared" si="19"/>
        <v>0.9055765385469896</v>
      </c>
      <c r="X84" s="24">
        <f t="shared" si="19"/>
        <v>0.8657904006035836</v>
      </c>
      <c r="Y84" s="25">
        <f t="shared" si="20"/>
        <v>23275</v>
      </c>
      <c r="Z84" s="54">
        <f t="shared" si="21"/>
        <v>4900044</v>
      </c>
      <c r="AC84" s="68"/>
      <c r="AD84" s="68"/>
      <c r="AE84" s="68"/>
      <c r="AF84" s="68"/>
      <c r="AG84" s="68"/>
      <c r="AH84" s="68"/>
    </row>
    <row r="85" spans="1:34" ht="33.75">
      <c r="A85" s="12" t="s">
        <v>105</v>
      </c>
      <c r="B85" s="15">
        <v>5072</v>
      </c>
      <c r="C85" s="10">
        <v>34841</v>
      </c>
      <c r="D85" s="10">
        <v>3126</v>
      </c>
      <c r="E85" s="10">
        <f t="shared" si="13"/>
        <v>37967</v>
      </c>
      <c r="F85" s="11">
        <v>263</v>
      </c>
      <c r="G85" s="11">
        <v>236563</v>
      </c>
      <c r="H85" s="11">
        <v>891</v>
      </c>
      <c r="I85" s="11">
        <v>271945</v>
      </c>
      <c r="J85" s="11">
        <v>41</v>
      </c>
      <c r="K85" s="11">
        <v>57470</v>
      </c>
      <c r="L85" s="11">
        <f t="shared" si="14"/>
        <v>565978</v>
      </c>
      <c r="M85" s="11">
        <v>146032</v>
      </c>
      <c r="N85" s="22">
        <f t="shared" si="15"/>
        <v>1195</v>
      </c>
      <c r="O85" s="22">
        <f t="shared" si="16"/>
        <v>712010</v>
      </c>
      <c r="P85" s="11">
        <v>247</v>
      </c>
      <c r="Q85" s="11">
        <v>35291</v>
      </c>
      <c r="R85" s="11">
        <v>4532</v>
      </c>
      <c r="S85" s="11">
        <f t="shared" si="17"/>
        <v>247</v>
      </c>
      <c r="T85" s="11">
        <f t="shared" si="12"/>
        <v>39823</v>
      </c>
      <c r="U85" s="11">
        <f t="shared" si="18"/>
        <v>1442</v>
      </c>
      <c r="V85" s="11">
        <f t="shared" si="18"/>
        <v>751833</v>
      </c>
      <c r="W85" s="24">
        <f t="shared" si="19"/>
        <v>0.8287101248266296</v>
      </c>
      <c r="X85" s="24">
        <f t="shared" si="19"/>
        <v>0.9470321201649834</v>
      </c>
      <c r="Y85" s="25">
        <f t="shared" si="20"/>
        <v>6514</v>
      </c>
      <c r="Z85" s="54">
        <f t="shared" si="21"/>
        <v>789800</v>
      </c>
      <c r="AC85" s="68"/>
      <c r="AD85" s="68"/>
      <c r="AE85" s="68"/>
      <c r="AF85" s="68"/>
      <c r="AG85" s="68"/>
      <c r="AH85" s="68"/>
    </row>
    <row r="86" spans="1:34" ht="78.75">
      <c r="A86" s="16" t="s">
        <v>106</v>
      </c>
      <c r="B86" s="15">
        <v>24</v>
      </c>
      <c r="C86" s="10">
        <v>84</v>
      </c>
      <c r="D86" s="10">
        <v>0</v>
      </c>
      <c r="E86" s="10">
        <f t="shared" si="13"/>
        <v>84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f t="shared" si="14"/>
        <v>0</v>
      </c>
      <c r="M86" s="11">
        <v>0</v>
      </c>
      <c r="N86" s="22">
        <f t="shared" si="15"/>
        <v>0</v>
      </c>
      <c r="O86" s="22">
        <f t="shared" si="16"/>
        <v>0</v>
      </c>
      <c r="P86" s="11">
        <v>0</v>
      </c>
      <c r="Q86" s="11">
        <v>0</v>
      </c>
      <c r="R86" s="11">
        <v>0</v>
      </c>
      <c r="S86" s="11">
        <f t="shared" si="17"/>
        <v>0</v>
      </c>
      <c r="T86" s="11">
        <f t="shared" si="12"/>
        <v>0</v>
      </c>
      <c r="U86" s="11">
        <f t="shared" si="18"/>
        <v>0</v>
      </c>
      <c r="V86" s="11">
        <f t="shared" si="18"/>
        <v>0</v>
      </c>
      <c r="W86" s="24">
        <v>0</v>
      </c>
      <c r="X86" s="24">
        <v>0</v>
      </c>
      <c r="Y86" s="25">
        <f t="shared" si="20"/>
        <v>24</v>
      </c>
      <c r="Z86" s="54">
        <f t="shared" si="21"/>
        <v>84</v>
      </c>
      <c r="AC86" s="68"/>
      <c r="AD86" s="68"/>
      <c r="AE86" s="68"/>
      <c r="AF86" s="68"/>
      <c r="AG86" s="68"/>
      <c r="AH86" s="68"/>
    </row>
    <row r="87" spans="1:34" ht="67.5">
      <c r="A87" s="12" t="s">
        <v>107</v>
      </c>
      <c r="B87" s="15">
        <v>75</v>
      </c>
      <c r="C87" s="10">
        <v>372</v>
      </c>
      <c r="D87" s="10">
        <v>22</v>
      </c>
      <c r="E87" s="10">
        <f t="shared" si="13"/>
        <v>394</v>
      </c>
      <c r="F87" s="11">
        <v>5</v>
      </c>
      <c r="G87" s="11">
        <v>264</v>
      </c>
      <c r="H87" s="11">
        <v>0</v>
      </c>
      <c r="I87" s="11">
        <v>0</v>
      </c>
      <c r="J87" s="11">
        <v>0</v>
      </c>
      <c r="K87" s="11">
        <v>0</v>
      </c>
      <c r="L87" s="11">
        <f t="shared" si="14"/>
        <v>264</v>
      </c>
      <c r="M87" s="11">
        <v>234</v>
      </c>
      <c r="N87" s="22">
        <f t="shared" si="15"/>
        <v>5</v>
      </c>
      <c r="O87" s="22">
        <f t="shared" si="16"/>
        <v>498</v>
      </c>
      <c r="P87" s="11">
        <v>0</v>
      </c>
      <c r="Q87" s="11">
        <v>0</v>
      </c>
      <c r="R87" s="11">
        <v>0</v>
      </c>
      <c r="S87" s="11">
        <f t="shared" si="17"/>
        <v>0</v>
      </c>
      <c r="T87" s="11">
        <f t="shared" si="12"/>
        <v>0</v>
      </c>
      <c r="U87" s="11">
        <f t="shared" si="18"/>
        <v>5</v>
      </c>
      <c r="V87" s="11">
        <f t="shared" si="18"/>
        <v>498</v>
      </c>
      <c r="W87" s="24">
        <f t="shared" si="19"/>
        <v>1</v>
      </c>
      <c r="X87" s="24">
        <f t="shared" si="19"/>
        <v>1</v>
      </c>
      <c r="Y87" s="25">
        <f t="shared" si="20"/>
        <v>80</v>
      </c>
      <c r="Z87" s="54">
        <f t="shared" si="21"/>
        <v>892</v>
      </c>
      <c r="AC87" s="68"/>
      <c r="AD87" s="68"/>
      <c r="AE87" s="68"/>
      <c r="AF87" s="68"/>
      <c r="AG87" s="68"/>
      <c r="AH87" s="68"/>
    </row>
    <row r="88" spans="1:34" ht="67.5">
      <c r="A88" s="56" t="s">
        <v>108</v>
      </c>
      <c r="B88" s="15">
        <v>76</v>
      </c>
      <c r="C88" s="10">
        <v>191</v>
      </c>
      <c r="D88" s="10">
        <v>0</v>
      </c>
      <c r="E88" s="10">
        <f t="shared" si="13"/>
        <v>191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f t="shared" si="14"/>
        <v>0</v>
      </c>
      <c r="M88" s="11">
        <v>0</v>
      </c>
      <c r="N88" s="22">
        <f t="shared" si="15"/>
        <v>0</v>
      </c>
      <c r="O88" s="22">
        <f t="shared" si="16"/>
        <v>0</v>
      </c>
      <c r="P88" s="11">
        <v>0</v>
      </c>
      <c r="Q88" s="11">
        <v>0</v>
      </c>
      <c r="R88" s="11">
        <v>0</v>
      </c>
      <c r="S88" s="11">
        <f t="shared" si="17"/>
        <v>0</v>
      </c>
      <c r="T88" s="11">
        <v>0</v>
      </c>
      <c r="U88" s="11">
        <f t="shared" si="18"/>
        <v>0</v>
      </c>
      <c r="V88" s="11">
        <f t="shared" si="18"/>
        <v>0</v>
      </c>
      <c r="W88" s="24">
        <v>0</v>
      </c>
      <c r="X88" s="24">
        <v>0</v>
      </c>
      <c r="Y88" s="25">
        <f t="shared" si="20"/>
        <v>76</v>
      </c>
      <c r="Z88" s="54">
        <f t="shared" si="21"/>
        <v>191</v>
      </c>
      <c r="AC88" s="68"/>
      <c r="AD88" s="68"/>
      <c r="AE88" s="68"/>
      <c r="AF88" s="68"/>
      <c r="AG88" s="68"/>
      <c r="AH88" s="68"/>
    </row>
    <row r="89" spans="1:34" ht="56.25">
      <c r="A89" s="12" t="s">
        <v>109</v>
      </c>
      <c r="B89" s="13">
        <v>79</v>
      </c>
      <c r="C89" s="10">
        <v>801</v>
      </c>
      <c r="D89" s="10">
        <v>-31</v>
      </c>
      <c r="E89" s="10">
        <f t="shared" si="13"/>
        <v>770</v>
      </c>
      <c r="F89" s="11">
        <v>3</v>
      </c>
      <c r="G89" s="11">
        <v>387</v>
      </c>
      <c r="H89" s="11">
        <v>11</v>
      </c>
      <c r="I89" s="11">
        <v>851</v>
      </c>
      <c r="J89" s="11">
        <v>1</v>
      </c>
      <c r="K89" s="11">
        <v>64</v>
      </c>
      <c r="L89" s="11">
        <f t="shared" si="14"/>
        <v>1302</v>
      </c>
      <c r="M89" s="11">
        <v>-34</v>
      </c>
      <c r="N89" s="22">
        <f t="shared" si="15"/>
        <v>15</v>
      </c>
      <c r="O89" s="22">
        <f t="shared" si="16"/>
        <v>1268</v>
      </c>
      <c r="P89" s="11">
        <v>2</v>
      </c>
      <c r="Q89" s="11">
        <v>62</v>
      </c>
      <c r="R89" s="11">
        <v>4</v>
      </c>
      <c r="S89" s="11">
        <f t="shared" si="17"/>
        <v>2</v>
      </c>
      <c r="T89" s="11">
        <f t="shared" si="12"/>
        <v>66</v>
      </c>
      <c r="U89" s="11">
        <f t="shared" si="18"/>
        <v>17</v>
      </c>
      <c r="V89" s="11">
        <f t="shared" si="18"/>
        <v>1334</v>
      </c>
      <c r="W89" s="24">
        <f t="shared" si="19"/>
        <v>0.8823529411764706</v>
      </c>
      <c r="X89" s="24">
        <f t="shared" si="19"/>
        <v>0.9505247376311844</v>
      </c>
      <c r="Y89" s="25">
        <f t="shared" si="20"/>
        <v>96</v>
      </c>
      <c r="Z89" s="54">
        <f>SUM(E89,V89)</f>
        <v>2104</v>
      </c>
      <c r="AC89" s="68"/>
      <c r="AD89" s="68"/>
      <c r="AE89" s="68"/>
      <c r="AF89" s="68"/>
      <c r="AG89" s="68"/>
      <c r="AH89" s="68"/>
    </row>
    <row r="90" spans="1:34" ht="22.5">
      <c r="A90" s="12" t="s">
        <v>110</v>
      </c>
      <c r="B90" s="13">
        <v>1575</v>
      </c>
      <c r="C90" s="10">
        <v>5171</v>
      </c>
      <c r="D90" s="10">
        <v>712</v>
      </c>
      <c r="E90" s="10">
        <f t="shared" si="13"/>
        <v>5883</v>
      </c>
      <c r="F90" s="11">
        <v>13</v>
      </c>
      <c r="G90" s="11">
        <v>5631</v>
      </c>
      <c r="H90" s="11">
        <v>73</v>
      </c>
      <c r="I90" s="11">
        <v>6612</v>
      </c>
      <c r="J90" s="11">
        <v>10</v>
      </c>
      <c r="K90" s="11">
        <v>1891</v>
      </c>
      <c r="L90" s="11">
        <f t="shared" si="14"/>
        <v>14134</v>
      </c>
      <c r="M90" s="11">
        <v>5382</v>
      </c>
      <c r="N90" s="22">
        <f t="shared" si="15"/>
        <v>96</v>
      </c>
      <c r="O90" s="22">
        <f t="shared" si="16"/>
        <v>19516</v>
      </c>
      <c r="P90" s="11">
        <v>24</v>
      </c>
      <c r="Q90" s="11">
        <v>3117</v>
      </c>
      <c r="R90" s="11">
        <v>1399</v>
      </c>
      <c r="S90" s="11">
        <f t="shared" si="17"/>
        <v>24</v>
      </c>
      <c r="T90" s="11">
        <f t="shared" si="12"/>
        <v>4516</v>
      </c>
      <c r="U90" s="11">
        <f t="shared" si="18"/>
        <v>120</v>
      </c>
      <c r="V90" s="11">
        <f t="shared" si="18"/>
        <v>24032</v>
      </c>
      <c r="W90" s="24">
        <f t="shared" si="19"/>
        <v>0.8</v>
      </c>
      <c r="X90" s="24">
        <f t="shared" si="19"/>
        <v>0.8120838881491345</v>
      </c>
      <c r="Y90" s="25">
        <f t="shared" si="20"/>
        <v>1695</v>
      </c>
      <c r="Z90" s="54">
        <f t="shared" si="21"/>
        <v>29915</v>
      </c>
      <c r="AC90" s="68"/>
      <c r="AD90" s="68"/>
      <c r="AE90" s="68"/>
      <c r="AF90" s="68"/>
      <c r="AG90" s="68"/>
      <c r="AH90" s="68"/>
    </row>
    <row r="91" spans="1:34" ht="67.5">
      <c r="A91" s="12" t="s">
        <v>111</v>
      </c>
      <c r="B91" s="13">
        <v>25</v>
      </c>
      <c r="C91" s="10">
        <v>352</v>
      </c>
      <c r="D91" s="10">
        <v>21</v>
      </c>
      <c r="E91" s="10">
        <f t="shared" si="13"/>
        <v>373</v>
      </c>
      <c r="F91" s="11">
        <v>0</v>
      </c>
      <c r="G91" s="11">
        <v>0</v>
      </c>
      <c r="H91" s="11">
        <v>3</v>
      </c>
      <c r="I91" s="11">
        <v>202</v>
      </c>
      <c r="J91" s="11">
        <v>0</v>
      </c>
      <c r="K91" s="11">
        <v>0</v>
      </c>
      <c r="L91" s="11">
        <f>SUM(G91,I91,K91)</f>
        <v>202</v>
      </c>
      <c r="M91" s="11">
        <v>32</v>
      </c>
      <c r="N91" s="22">
        <f t="shared" si="15"/>
        <v>3</v>
      </c>
      <c r="O91" s="22">
        <f t="shared" si="16"/>
        <v>234</v>
      </c>
      <c r="P91" s="11">
        <v>1</v>
      </c>
      <c r="Q91" s="11">
        <v>25</v>
      </c>
      <c r="R91" s="11">
        <v>0</v>
      </c>
      <c r="S91" s="11">
        <f t="shared" si="17"/>
        <v>1</v>
      </c>
      <c r="T91" s="11">
        <f t="shared" si="12"/>
        <v>25</v>
      </c>
      <c r="U91" s="11">
        <f t="shared" si="18"/>
        <v>4</v>
      </c>
      <c r="V91" s="11">
        <f t="shared" si="18"/>
        <v>259</v>
      </c>
      <c r="W91" s="24">
        <f t="shared" si="19"/>
        <v>0.75</v>
      </c>
      <c r="X91" s="24">
        <f t="shared" si="19"/>
        <v>0.9034749034749034</v>
      </c>
      <c r="Y91" s="25">
        <f t="shared" si="20"/>
        <v>29</v>
      </c>
      <c r="Z91" s="54">
        <f t="shared" si="21"/>
        <v>632</v>
      </c>
      <c r="AC91" s="68"/>
      <c r="AD91" s="68"/>
      <c r="AE91" s="68"/>
      <c r="AF91" s="68"/>
      <c r="AG91" s="68"/>
      <c r="AH91" s="68"/>
    </row>
    <row r="92" spans="1:34" ht="56.25">
      <c r="A92" s="12" t="s">
        <v>112</v>
      </c>
      <c r="B92" s="13">
        <v>269</v>
      </c>
      <c r="C92" s="10">
        <v>2199</v>
      </c>
      <c r="D92" s="10">
        <v>425</v>
      </c>
      <c r="E92" s="10">
        <v>2624</v>
      </c>
      <c r="F92" s="11">
        <v>3</v>
      </c>
      <c r="G92" s="11">
        <v>907</v>
      </c>
      <c r="H92" s="11">
        <v>23</v>
      </c>
      <c r="I92" s="11">
        <v>1461</v>
      </c>
      <c r="J92" s="11">
        <v>7</v>
      </c>
      <c r="K92" s="11">
        <v>434</v>
      </c>
      <c r="L92" s="11">
        <v>2802</v>
      </c>
      <c r="M92" s="11">
        <v>1475</v>
      </c>
      <c r="N92" s="22">
        <v>33</v>
      </c>
      <c r="O92" s="22">
        <v>4277</v>
      </c>
      <c r="P92" s="11">
        <v>33</v>
      </c>
      <c r="Q92" s="11">
        <v>1603</v>
      </c>
      <c r="R92" s="11">
        <v>271</v>
      </c>
      <c r="S92" s="11">
        <v>33</v>
      </c>
      <c r="T92" s="11">
        <v>1874</v>
      </c>
      <c r="U92" s="11">
        <v>66</v>
      </c>
      <c r="V92" s="11">
        <v>6151</v>
      </c>
      <c r="W92" s="24">
        <v>0.5</v>
      </c>
      <c r="X92" s="24">
        <v>0.695</v>
      </c>
      <c r="Y92" s="25">
        <v>335</v>
      </c>
      <c r="Z92" s="54">
        <v>8775</v>
      </c>
      <c r="AC92" s="68"/>
      <c r="AD92" s="68"/>
      <c r="AE92" s="68"/>
      <c r="AF92" s="68"/>
      <c r="AG92" s="68"/>
      <c r="AH92" s="68"/>
    </row>
    <row r="93" spans="1:34" ht="45">
      <c r="A93" s="12" t="s">
        <v>113</v>
      </c>
      <c r="B93" s="13">
        <v>276</v>
      </c>
      <c r="C93" s="10">
        <v>1243</v>
      </c>
      <c r="D93" s="10">
        <v>91</v>
      </c>
      <c r="E93" s="10">
        <f t="shared" si="13"/>
        <v>1334</v>
      </c>
      <c r="F93" s="11">
        <v>0</v>
      </c>
      <c r="G93" s="11">
        <v>0</v>
      </c>
      <c r="H93" s="11">
        <v>3</v>
      </c>
      <c r="I93" s="11">
        <v>243</v>
      </c>
      <c r="J93" s="11">
        <v>0</v>
      </c>
      <c r="K93" s="11">
        <v>0</v>
      </c>
      <c r="L93" s="11">
        <f t="shared" si="14"/>
        <v>243</v>
      </c>
      <c r="M93" s="11">
        <v>20</v>
      </c>
      <c r="N93" s="22">
        <f t="shared" si="15"/>
        <v>3</v>
      </c>
      <c r="O93" s="22">
        <f t="shared" si="16"/>
        <v>263</v>
      </c>
      <c r="P93" s="11">
        <v>0</v>
      </c>
      <c r="Q93" s="11">
        <v>0</v>
      </c>
      <c r="R93" s="11">
        <v>0</v>
      </c>
      <c r="S93" s="11">
        <f t="shared" si="17"/>
        <v>0</v>
      </c>
      <c r="T93" s="11">
        <f t="shared" si="12"/>
        <v>0</v>
      </c>
      <c r="U93" s="11">
        <f t="shared" si="18"/>
        <v>3</v>
      </c>
      <c r="V93" s="11">
        <f t="shared" si="18"/>
        <v>263</v>
      </c>
      <c r="W93" s="24">
        <f t="shared" si="19"/>
        <v>1</v>
      </c>
      <c r="X93" s="24">
        <f t="shared" si="19"/>
        <v>1</v>
      </c>
      <c r="Y93" s="25">
        <f t="shared" si="20"/>
        <v>279</v>
      </c>
      <c r="Z93" s="54">
        <f t="shared" si="21"/>
        <v>1597</v>
      </c>
      <c r="AC93" s="68"/>
      <c r="AD93" s="68"/>
      <c r="AE93" s="68"/>
      <c r="AF93" s="68"/>
      <c r="AG93" s="68"/>
      <c r="AH93" s="68"/>
    </row>
    <row r="94" spans="1:34" ht="33.75">
      <c r="A94" s="12" t="s">
        <v>114</v>
      </c>
      <c r="B94" s="15">
        <v>6157</v>
      </c>
      <c r="C94" s="10">
        <v>21435</v>
      </c>
      <c r="D94" s="10">
        <v>-1236</v>
      </c>
      <c r="E94" s="10">
        <f t="shared" si="13"/>
        <v>20199</v>
      </c>
      <c r="F94" s="11">
        <v>147</v>
      </c>
      <c r="G94" s="11">
        <v>44361</v>
      </c>
      <c r="H94" s="11">
        <v>95</v>
      </c>
      <c r="I94" s="11">
        <v>7085</v>
      </c>
      <c r="J94" s="11">
        <v>28</v>
      </c>
      <c r="K94" s="11">
        <v>6737</v>
      </c>
      <c r="L94" s="11">
        <f t="shared" si="14"/>
        <v>58183</v>
      </c>
      <c r="M94" s="11">
        <v>21638</v>
      </c>
      <c r="N94" s="22">
        <f t="shared" si="15"/>
        <v>270</v>
      </c>
      <c r="O94" s="22">
        <f t="shared" si="16"/>
        <v>79821</v>
      </c>
      <c r="P94" s="11">
        <v>60</v>
      </c>
      <c r="Q94" s="11">
        <v>6219</v>
      </c>
      <c r="R94" s="11">
        <v>528</v>
      </c>
      <c r="S94" s="11">
        <f t="shared" si="17"/>
        <v>60</v>
      </c>
      <c r="T94" s="11">
        <f t="shared" si="12"/>
        <v>6747</v>
      </c>
      <c r="U94" s="11">
        <f t="shared" si="18"/>
        <v>330</v>
      </c>
      <c r="V94" s="11">
        <f t="shared" si="18"/>
        <v>86568</v>
      </c>
      <c r="W94" s="24">
        <f t="shared" si="19"/>
        <v>0.8181818181818182</v>
      </c>
      <c r="X94" s="24">
        <f>O94/V94</f>
        <v>0.9220612697532575</v>
      </c>
      <c r="Y94" s="25">
        <f t="shared" si="20"/>
        <v>6487</v>
      </c>
      <c r="Z94" s="54">
        <f t="shared" si="21"/>
        <v>106767</v>
      </c>
      <c r="AC94" s="68"/>
      <c r="AD94" s="68"/>
      <c r="AE94" s="68"/>
      <c r="AF94" s="68"/>
      <c r="AG94" s="68"/>
      <c r="AH94" s="68"/>
    </row>
    <row r="95" spans="1:34" ht="45">
      <c r="A95" s="57" t="s">
        <v>115</v>
      </c>
      <c r="B95" s="15">
        <v>7</v>
      </c>
      <c r="C95" s="10">
        <v>25</v>
      </c>
      <c r="D95" s="10">
        <v>0</v>
      </c>
      <c r="E95" s="10">
        <f>SUM(C95,D95)</f>
        <v>25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f>SUM(G95,I95,K95)</f>
        <v>0</v>
      </c>
      <c r="M95" s="11">
        <v>0</v>
      </c>
      <c r="N95" s="22">
        <f>SUM(F95,H95,J95)</f>
        <v>0</v>
      </c>
      <c r="O95" s="22">
        <f>SUM(L95,M95)</f>
        <v>0</v>
      </c>
      <c r="P95" s="11">
        <v>0</v>
      </c>
      <c r="Q95" s="11">
        <v>0</v>
      </c>
      <c r="R95" s="11">
        <v>0</v>
      </c>
      <c r="S95" s="11">
        <f>SUM(P95)</f>
        <v>0</v>
      </c>
      <c r="T95" s="11">
        <f>SUM(Q95,R95)</f>
        <v>0</v>
      </c>
      <c r="U95" s="11">
        <f>SUM(N95,S95)</f>
        <v>0</v>
      </c>
      <c r="V95" s="11">
        <f>SUM(O95,T95)</f>
        <v>0</v>
      </c>
      <c r="W95" s="24">
        <v>0</v>
      </c>
      <c r="X95" s="24">
        <v>0</v>
      </c>
      <c r="Y95" s="25">
        <f>SUM(B95,U95)</f>
        <v>7</v>
      </c>
      <c r="Z95" s="54">
        <f>SUM(E95,V95)</f>
        <v>25</v>
      </c>
      <c r="AC95" s="68"/>
      <c r="AD95" s="68"/>
      <c r="AE95" s="68"/>
      <c r="AF95" s="68"/>
      <c r="AG95" s="68"/>
      <c r="AH95" s="68"/>
    </row>
    <row r="96" spans="1:34" ht="45">
      <c r="A96" s="58" t="s">
        <v>125</v>
      </c>
      <c r="B96" s="59">
        <v>873</v>
      </c>
      <c r="C96" s="52">
        <v>4884</v>
      </c>
      <c r="D96" s="10">
        <v>111</v>
      </c>
      <c r="E96" s="10">
        <f t="shared" si="13"/>
        <v>4995</v>
      </c>
      <c r="F96" s="11">
        <v>10</v>
      </c>
      <c r="G96" s="11">
        <v>334332</v>
      </c>
      <c r="H96" s="11">
        <v>47</v>
      </c>
      <c r="I96" s="11">
        <v>6566</v>
      </c>
      <c r="J96" s="11">
        <v>0</v>
      </c>
      <c r="K96" s="11">
        <v>0</v>
      </c>
      <c r="L96" s="11">
        <f t="shared" si="14"/>
        <v>340898</v>
      </c>
      <c r="M96" s="11">
        <v>16571</v>
      </c>
      <c r="N96" s="22">
        <f t="shared" si="15"/>
        <v>57</v>
      </c>
      <c r="O96" s="22">
        <f t="shared" si="16"/>
        <v>357469</v>
      </c>
      <c r="P96" s="11">
        <v>11</v>
      </c>
      <c r="Q96" s="11">
        <v>653</v>
      </c>
      <c r="R96" s="11">
        <v>-59</v>
      </c>
      <c r="S96" s="11">
        <f t="shared" si="17"/>
        <v>11</v>
      </c>
      <c r="T96" s="11">
        <f t="shared" si="12"/>
        <v>594</v>
      </c>
      <c r="U96" s="11">
        <f t="shared" si="18"/>
        <v>68</v>
      </c>
      <c r="V96" s="11">
        <f t="shared" si="18"/>
        <v>358063</v>
      </c>
      <c r="W96" s="24">
        <f t="shared" si="19"/>
        <v>0.8382352941176471</v>
      </c>
      <c r="X96" s="24">
        <f t="shared" si="19"/>
        <v>0.9983410740568001</v>
      </c>
      <c r="Y96" s="25">
        <f t="shared" si="20"/>
        <v>941</v>
      </c>
      <c r="Z96" s="54">
        <f t="shared" si="21"/>
        <v>363058</v>
      </c>
      <c r="AC96" s="68"/>
      <c r="AD96" s="68"/>
      <c r="AE96" s="68"/>
      <c r="AF96" s="68"/>
      <c r="AG96" s="68"/>
      <c r="AH96" s="68"/>
    </row>
    <row r="97" spans="1:34" ht="33.75">
      <c r="A97" s="14" t="s">
        <v>116</v>
      </c>
      <c r="B97" s="15">
        <v>5249</v>
      </c>
      <c r="C97" s="10">
        <v>9330</v>
      </c>
      <c r="D97" s="10">
        <v>718</v>
      </c>
      <c r="E97" s="10">
        <f t="shared" si="13"/>
        <v>10048</v>
      </c>
      <c r="F97" s="11">
        <v>34</v>
      </c>
      <c r="G97" s="11">
        <v>8278</v>
      </c>
      <c r="H97" s="11">
        <v>28</v>
      </c>
      <c r="I97" s="11">
        <v>3345</v>
      </c>
      <c r="J97" s="11">
        <v>7</v>
      </c>
      <c r="K97" s="11">
        <v>1386</v>
      </c>
      <c r="L97" s="11">
        <f t="shared" si="14"/>
        <v>13009</v>
      </c>
      <c r="M97" s="11">
        <v>44700</v>
      </c>
      <c r="N97" s="22">
        <f t="shared" si="15"/>
        <v>69</v>
      </c>
      <c r="O97" s="22">
        <f t="shared" si="16"/>
        <v>57709</v>
      </c>
      <c r="P97" s="11">
        <v>14</v>
      </c>
      <c r="Q97" s="11">
        <v>1366</v>
      </c>
      <c r="R97" s="11">
        <v>256</v>
      </c>
      <c r="S97" s="11">
        <f t="shared" si="17"/>
        <v>14</v>
      </c>
      <c r="T97" s="11">
        <f t="shared" si="12"/>
        <v>1622</v>
      </c>
      <c r="U97" s="11">
        <f t="shared" si="18"/>
        <v>83</v>
      </c>
      <c r="V97" s="11">
        <f t="shared" si="18"/>
        <v>59331</v>
      </c>
      <c r="W97" s="24">
        <f t="shared" si="19"/>
        <v>0.8313253012048193</v>
      </c>
      <c r="X97" s="24">
        <f t="shared" si="19"/>
        <v>0.9726618462523807</v>
      </c>
      <c r="Y97" s="25">
        <f>SUM(B97,U97)</f>
        <v>5332</v>
      </c>
      <c r="Z97" s="54">
        <f t="shared" si="21"/>
        <v>69379</v>
      </c>
      <c r="AC97" s="68"/>
      <c r="AD97" s="68"/>
      <c r="AE97" s="68"/>
      <c r="AF97" s="68"/>
      <c r="AG97" s="68"/>
      <c r="AH97" s="68"/>
    </row>
    <row r="98" spans="1:34" ht="67.5">
      <c r="A98" s="14" t="s">
        <v>126</v>
      </c>
      <c r="B98" s="15">
        <v>53</v>
      </c>
      <c r="C98" s="10">
        <v>107</v>
      </c>
      <c r="D98" s="10">
        <v>0</v>
      </c>
      <c r="E98" s="10">
        <f>SUM(C98,D98)</f>
        <v>107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22">
        <f>SUM(F98,H98,J98)</f>
        <v>0</v>
      </c>
      <c r="O98" s="22">
        <f>SUM(L98,M98)</f>
        <v>0</v>
      </c>
      <c r="P98" s="11">
        <v>0</v>
      </c>
      <c r="Q98" s="11">
        <v>0</v>
      </c>
      <c r="R98" s="11">
        <v>0</v>
      </c>
      <c r="S98" s="11">
        <f>SUM(P98)</f>
        <v>0</v>
      </c>
      <c r="T98" s="11">
        <f>SUM(Q98,R98)</f>
        <v>0</v>
      </c>
      <c r="U98" s="11">
        <f>SUM(N98,S98)</f>
        <v>0</v>
      </c>
      <c r="V98" s="11">
        <f>SUM(O98,T98)</f>
        <v>0</v>
      </c>
      <c r="W98" s="24">
        <v>0</v>
      </c>
      <c r="X98" s="24">
        <v>0</v>
      </c>
      <c r="Y98" s="25">
        <f>SUM(B98,U98)</f>
        <v>53</v>
      </c>
      <c r="Z98" s="54">
        <f>SUM(E98,V98)</f>
        <v>107</v>
      </c>
      <c r="AC98" s="68"/>
      <c r="AD98" s="68"/>
      <c r="AE98" s="68"/>
      <c r="AF98" s="68"/>
      <c r="AG98" s="68"/>
      <c r="AH98" s="68"/>
    </row>
    <row r="99" spans="1:34" ht="56.25">
      <c r="A99" s="57" t="s">
        <v>117</v>
      </c>
      <c r="B99" s="13">
        <v>376</v>
      </c>
      <c r="C99" s="10">
        <v>1652</v>
      </c>
      <c r="D99" s="10">
        <v>39</v>
      </c>
      <c r="E99" s="10">
        <f t="shared" si="13"/>
        <v>1691</v>
      </c>
      <c r="F99" s="11">
        <v>11</v>
      </c>
      <c r="G99" s="11">
        <v>863</v>
      </c>
      <c r="H99" s="11">
        <v>11</v>
      </c>
      <c r="I99" s="11">
        <v>465</v>
      </c>
      <c r="J99" s="11">
        <v>1</v>
      </c>
      <c r="K99" s="11">
        <v>32</v>
      </c>
      <c r="L99" s="11">
        <f t="shared" si="14"/>
        <v>1360</v>
      </c>
      <c r="M99" s="11">
        <v>503</v>
      </c>
      <c r="N99" s="22">
        <f t="shared" si="15"/>
        <v>23</v>
      </c>
      <c r="O99" s="22">
        <f t="shared" si="16"/>
        <v>1863</v>
      </c>
      <c r="P99" s="11">
        <v>2</v>
      </c>
      <c r="Q99" s="11">
        <v>80</v>
      </c>
      <c r="R99" s="11">
        <v>-17</v>
      </c>
      <c r="S99" s="11">
        <f t="shared" si="17"/>
        <v>2</v>
      </c>
      <c r="T99" s="11">
        <f t="shared" si="12"/>
        <v>63</v>
      </c>
      <c r="U99" s="11">
        <f t="shared" si="18"/>
        <v>25</v>
      </c>
      <c r="V99" s="11">
        <f t="shared" si="18"/>
        <v>1926</v>
      </c>
      <c r="W99" s="24">
        <f t="shared" si="19"/>
        <v>0.92</v>
      </c>
      <c r="X99" s="24">
        <f t="shared" si="19"/>
        <v>0.9672897196261683</v>
      </c>
      <c r="Y99" s="25">
        <f t="shared" si="20"/>
        <v>401</v>
      </c>
      <c r="Z99" s="54">
        <f t="shared" si="21"/>
        <v>3617</v>
      </c>
      <c r="AC99" s="68"/>
      <c r="AD99" s="68"/>
      <c r="AE99" s="68"/>
      <c r="AF99" s="68"/>
      <c r="AG99" s="68"/>
      <c r="AH99" s="68"/>
    </row>
    <row r="100" spans="1:34" ht="16.5" thickBot="1">
      <c r="A100" s="60" t="s">
        <v>118</v>
      </c>
      <c r="B100" s="18">
        <f>SUM(B8:B99)</f>
        <v>302641</v>
      </c>
      <c r="C100" s="19">
        <f>SUM(C8:C99)</f>
        <v>1018474</v>
      </c>
      <c r="D100" s="19">
        <f>SUM(D8:D99)</f>
        <v>214350</v>
      </c>
      <c r="E100" s="19">
        <f>SUM(C100,D100)</f>
        <v>1232824</v>
      </c>
      <c r="F100" s="19">
        <f aca="true" t="shared" si="22" ref="F100:K100">SUM(F8:F99)</f>
        <v>8134</v>
      </c>
      <c r="G100" s="19">
        <f t="shared" si="22"/>
        <v>6536816</v>
      </c>
      <c r="H100" s="19">
        <f t="shared" si="22"/>
        <v>8054</v>
      </c>
      <c r="I100" s="19">
        <f t="shared" si="22"/>
        <v>2532904</v>
      </c>
      <c r="J100" s="19">
        <f t="shared" si="22"/>
        <v>1305</v>
      </c>
      <c r="K100" s="19">
        <f t="shared" si="22"/>
        <v>1785620</v>
      </c>
      <c r="L100" s="19">
        <f>SUM(G100,I100,K100)</f>
        <v>10855340</v>
      </c>
      <c r="M100" s="19">
        <f>SUM(M8:M99)</f>
        <v>4774846</v>
      </c>
      <c r="N100" s="61">
        <f>SUM(F100,H100,J100)</f>
        <v>17493</v>
      </c>
      <c r="O100" s="61">
        <f>SUM(L100,M100)</f>
        <v>15630186</v>
      </c>
      <c r="P100" s="19">
        <f>SUM(P8:P99)</f>
        <v>4317</v>
      </c>
      <c r="Q100" s="19">
        <f>SUM(Q8:Q99)</f>
        <v>2997774</v>
      </c>
      <c r="R100" s="19">
        <f>SUM(R8:R99)</f>
        <v>491026</v>
      </c>
      <c r="S100" s="19">
        <f>SUM(P100)</f>
        <v>4317</v>
      </c>
      <c r="T100" s="19">
        <f t="shared" si="12"/>
        <v>3488800</v>
      </c>
      <c r="U100" s="19">
        <f>SUM(N100,S100)</f>
        <v>21810</v>
      </c>
      <c r="V100" s="19">
        <f>SUM(O100,T100)</f>
        <v>19118986</v>
      </c>
      <c r="W100" s="62">
        <f>N100/U100</f>
        <v>0.8020632737276479</v>
      </c>
      <c r="X100" s="62">
        <f>O100/V100</f>
        <v>0.8175217032953526</v>
      </c>
      <c r="Y100" s="63">
        <f>SUM(Y8:Y99)</f>
        <v>324451</v>
      </c>
      <c r="Z100" s="64">
        <f>SUM(Z8:Z99)</f>
        <v>20351810</v>
      </c>
      <c r="AC100" s="68"/>
      <c r="AD100" s="68"/>
      <c r="AE100" s="68"/>
      <c r="AF100" s="68"/>
      <c r="AG100" s="68"/>
      <c r="AH100" s="68"/>
    </row>
    <row r="101" spans="1:26" ht="13.5" thickTop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spans="1:26" ht="12.75">
      <c r="A104" s="32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2.75">
      <c r="A105" s="32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spans="1:26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</sheetData>
  <mergeCells count="25">
    <mergeCell ref="A1:Z1"/>
    <mergeCell ref="A2:Z2"/>
    <mergeCell ref="B3:E4"/>
    <mergeCell ref="F3:X4"/>
    <mergeCell ref="Y3:Z4"/>
    <mergeCell ref="B5:C5"/>
    <mergeCell ref="F5:G5"/>
    <mergeCell ref="H5:I5"/>
    <mergeCell ref="J5:K5"/>
    <mergeCell ref="N5:O5"/>
    <mergeCell ref="P5:Q5"/>
    <mergeCell ref="S5:T5"/>
    <mergeCell ref="U5:V5"/>
    <mergeCell ref="N6:O6"/>
    <mergeCell ref="P6:Q6"/>
    <mergeCell ref="S6:T6"/>
    <mergeCell ref="U6:V6"/>
    <mergeCell ref="B6:C6"/>
    <mergeCell ref="F6:G6"/>
    <mergeCell ref="H6:I6"/>
    <mergeCell ref="J6:K6"/>
    <mergeCell ref="W6:X6"/>
    <mergeCell ref="Y6:Z6"/>
    <mergeCell ref="W5:X5"/>
    <mergeCell ref="Y5:Z5"/>
  </mergeCells>
  <printOptions/>
  <pageMargins left="0.75" right="0.75" top="0.85" bottom="0.79" header="0.5" footer="0.36"/>
  <pageSetup fitToHeight="9" fitToWidth="1" horizontalDpi="600" verticalDpi="600" orientation="landscape" paperSize="5" scale="63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FIN\TBS-SCT\HRMA-AGRH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Shanahan, Christiaan</dc:creator>
  <cp:keywords/>
  <dc:description/>
  <cp:lastModifiedBy>Shanahan, Christiaan</cp:lastModifiedBy>
  <cp:lastPrinted>2010-11-04T15:18:41Z</cp:lastPrinted>
  <dcterms:created xsi:type="dcterms:W3CDTF">2010-08-23T14:11:25Z</dcterms:created>
  <dcterms:modified xsi:type="dcterms:W3CDTF">2011-01-19T15:23:30Z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